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16" windowWidth="19140" windowHeight="6720" activeTab="0"/>
  </bookViews>
  <sheets>
    <sheet name="AP 2021_2024" sheetId="1" r:id="rId1"/>
  </sheets>
  <definedNames>
    <definedName name="_xlnm._FilterDatabase" localSheetId="0" hidden="1">'AP 2021_2024'!$A$2:$U$373</definedName>
  </definedNames>
  <calcPr fullCalcOnLoad="1"/>
</workbook>
</file>

<file path=xl/sharedStrings.xml><?xml version="1.0" encoding="utf-8"?>
<sst xmlns="http://schemas.openxmlformats.org/spreadsheetml/2006/main" count="1594" uniqueCount="1109">
  <si>
    <t>Ostali izvori</t>
  </si>
  <si>
    <t>Naziv potencijalnog izvora</t>
  </si>
  <si>
    <t xml:space="preserve">FBIH </t>
  </si>
  <si>
    <t>STRATEŠKI CILJ 1. DINAMIČAN I ODRŽIV EKONOMSKI RAZVOJ U POVOLJNOM POSLOVNOM OKRUŽENJU</t>
  </si>
  <si>
    <t>EU, ostali izvori</t>
  </si>
  <si>
    <t>EU 27%, JLS 73%</t>
  </si>
  <si>
    <t>EU, JLS</t>
  </si>
  <si>
    <t>EU, Grad Živinice, FBiH</t>
  </si>
  <si>
    <t>EU 40%, JP Šume TK 60%</t>
  </si>
  <si>
    <t>F BiH</t>
  </si>
  <si>
    <t>-</t>
  </si>
  <si>
    <t>Turistička zajednica TK</t>
  </si>
  <si>
    <t>Turistička zajednica TK, Budžeti JLS, ostali donatori</t>
  </si>
  <si>
    <t>Ministarstvo obrazovanja i nauke TK</t>
  </si>
  <si>
    <t>Ministarstvo prostornog uređenja i zaštite okolice TK</t>
  </si>
  <si>
    <t>EU</t>
  </si>
  <si>
    <t>JP Elektroprivreda, JLS, građani, UNDP, Fond za zaštitu okoliša</t>
  </si>
  <si>
    <t>EU, Turistička zajednica TK</t>
  </si>
  <si>
    <t>Budžet F BiH</t>
  </si>
  <si>
    <t>Kreditna sredstva</t>
  </si>
  <si>
    <t>EU sredstva, Budžeti JLS</t>
  </si>
  <si>
    <t>Federalni Zavod za zapošljavanje</t>
  </si>
  <si>
    <t>1.2.3. Uspostavljanje ekonomski održivog i ekološki prihvatljivog  upravljanja šumama</t>
  </si>
  <si>
    <t>1.3.Razvoj i promocija održivog turizma Tuzlanskog kantona</t>
  </si>
  <si>
    <t>1.3.2.Razvoj turističke infrastrukture i poticanje investicija u turizmu</t>
  </si>
  <si>
    <t>1.3.3.  Promocija i brendiranje Tuzlanskog kantona kao poželjne turističke destinacije</t>
  </si>
  <si>
    <t>1.3.4. Razvoj ljudskih potencijala i destinacijskog menadžmenta kroz Turističku zajednicu TK</t>
  </si>
  <si>
    <t xml:space="preserve">1.4. Djelotvorna, otvorena i odgovorna javna uprava </t>
  </si>
  <si>
    <t>1.4.2. Povećavati efikasnost pravosudnog sistema</t>
  </si>
  <si>
    <t>1.4.3. Razvijati efikasan sistem prevencije i borbe protiv korupcije</t>
  </si>
  <si>
    <t>1.4.4. Horizontalna i vertikalna koordinacija postupanja u procesima upravljanja integriranim razvojem Kantona</t>
  </si>
  <si>
    <t>2.1.1. Izgradnja i proširenje kapaciteta javnih predškolskih ustanova</t>
  </si>
  <si>
    <t>2.1.2. Poboljšati kvalitet osnovnog, srednjeg i visokog obrazovanja</t>
  </si>
  <si>
    <t>2.1.3. Digitalizacija i informatizacija osnovnog i srednjeg obrazovanja</t>
  </si>
  <si>
    <t>2.1.5.  Unapređenje prostornih kapaciteta Univerziteta u Tuzli</t>
  </si>
  <si>
    <t>2.1.6. Unapređenje naučno-istraživačkog rada</t>
  </si>
  <si>
    <t>3.1.1. Izrada planske dokumentacije i informacionih sistema za efikasno korištenje prostora i za zaštitu okoliša</t>
  </si>
  <si>
    <t>3.1.2. Uspostava funkcionalnog sistema upravljanja otpadom</t>
  </si>
  <si>
    <t>3.1.3.Proširenje postojećeg sistema monitoringa zraka</t>
  </si>
  <si>
    <t>3.2.1.Poticanje korištenja obnovljivih izvora energije i mjera energijske efikasnosti u javnim objektima</t>
  </si>
  <si>
    <t>3.2.3.Proširenje mreže snabdijvanja toplotnom energijom u daljinskom sistemu grijanja</t>
  </si>
  <si>
    <t>3.3.3. Jačati infrastukturu zračnog saobraćaja</t>
  </si>
  <si>
    <t>1.2.4. Podrška održivom ruralnom razvoju</t>
  </si>
  <si>
    <t>1.1.3. Razvoj poslovne infrastrukture na području Tuzlanskog kantona</t>
  </si>
  <si>
    <t>Budžetska sredstva</t>
  </si>
  <si>
    <t>Ostala sredstva</t>
  </si>
  <si>
    <t>2021.</t>
  </si>
  <si>
    <t>2022.</t>
  </si>
  <si>
    <t>2023.</t>
  </si>
  <si>
    <t>2024.</t>
  </si>
  <si>
    <t>Ukupno 2021-2024</t>
  </si>
  <si>
    <t>Komentar</t>
  </si>
  <si>
    <t>1.3.1. Inoviranje postojećih i razvoj novih atraktivnih saržaja turističke ponude sa posebnim akcentom na razvoj smještajnih kapaciteta</t>
  </si>
  <si>
    <t>3.3. Modernizacija saobraćajne infrastrukture</t>
  </si>
  <si>
    <t xml:space="preserve">KSP_8 Opremanje općinskih i gradskih struktura civilne zaštite </t>
  </si>
  <si>
    <t>Lokacija</t>
  </si>
  <si>
    <t xml:space="preserve">2.2.  Razvoj savremenog sistema zdravstvene zaštite </t>
  </si>
  <si>
    <t>Sredstva posebne naknade za zaštitu od prirodnih i drugih nesreća u FBiH</t>
  </si>
  <si>
    <t> Sredstva posebne naknade za zaštitu od prirodnih i drugih nesreća u FBiH</t>
  </si>
  <si>
    <t>EU sredstva, Budžeti JLS </t>
  </si>
  <si>
    <t>EU sredstva</t>
  </si>
  <si>
    <t>Kreditna sredstva JLS, EU, ostali izvori</t>
  </si>
  <si>
    <t>EFRR i IPA II fondova Evropske unije u okviru INTERREG IPA CBC</t>
  </si>
  <si>
    <t> JP elektroprivreda, Općine/gradovi, Fond za zaštitu okoliša, UNDP, EU, Sufinansiranje građana</t>
  </si>
  <si>
    <t>SP_7 Formiranje Naučno-Tehnoloških parkova u Tuzli i Živinicama</t>
  </si>
  <si>
    <t>JU Direkcija regionalnih cesta TK</t>
  </si>
  <si>
    <t>Kreditna sredstva, Budžet FBiH, JPP i ostali izvori</t>
  </si>
  <si>
    <t xml:space="preserve">KSP_6 Business Start Up Fond Tuzlanskog kantona </t>
  </si>
  <si>
    <t xml:space="preserve">KSP_7 Jačanje administrativnih kapaciteta u cilju provedbe projekata po modelu javno-privatnog partnerstvo </t>
  </si>
  <si>
    <t xml:space="preserve">KSP_2 Osnivanje javnih predškolskih ustanova u Kalesiji, Sapni, Teočaku i Čeliću </t>
  </si>
  <si>
    <t xml:space="preserve">KSP_9 Izrada i implementacija Strategije o uključivanju i podršci djece sa posebnim potrebama u osnovnim i srednjim školama </t>
  </si>
  <si>
    <t>SP_4 Izgradnja Kampusa Univerziteta u Tuzli</t>
  </si>
  <si>
    <t xml:space="preserve">KSP_3 Izrada prostornog plana za područje Tuzlanskog kantona za period 2026.-2046. godina </t>
  </si>
  <si>
    <t xml:space="preserve">KSP_4 Uspostavljanje jedinstvenog informacionog sistema (GIS-a) na području TK </t>
  </si>
  <si>
    <t>SP_5 Zaštita akumulacije jezera Modrac – I Faza</t>
  </si>
  <si>
    <t>KSP_5 Izgradnja sistema daljinskog grijanja u Gradu Živinice</t>
  </si>
  <si>
    <t>SP_6 Uspostava Centra urgentne medicine pri JZU UKC Tuzli</t>
  </si>
  <si>
    <t>3.3.1. Izgraditi mrežu autocesta/brzih cesta  na području Tuzlanskog kantona</t>
  </si>
  <si>
    <t xml:space="preserve"> 1.1. Konkurentan poslovni sektor na na pravcu zelene tranzicije i digitalne transformacije</t>
  </si>
  <si>
    <t xml:space="preserve">1.2.2. Direktne novčane podrške  poljoprivrednim proizvođačima u  oblasti biljne i animalne proizvodnje </t>
  </si>
  <si>
    <t>3.3.2. Izgraditi mrežu regionalnih cesta na području Tuzlanskog kantona</t>
  </si>
  <si>
    <t xml:space="preserve">SP_1 Izgradnja autoceste/brze ceste Tuzla-Brčko-Orašje (rijeka Sava), kao dijela autoceste/brze ceste Sarajevo-Tuzla-Beograd </t>
  </si>
  <si>
    <t xml:space="preserve">SP_2. Izgradnja brze ceste Zvornik-Tuzla-Doboj </t>
  </si>
  <si>
    <t>SP_3. Izgradnja dionice magistralne ceste M-18 Šićki Brod – Kladanj</t>
  </si>
  <si>
    <t xml:space="preserve">KSP_10 Planinarska transverzala  „Put Srebreničke povelje“ </t>
  </si>
  <si>
    <t>1.2.5. Savjetodavne, stručne i ostale usluge podrške razvoju poljoprivrede,   šumarstva i vodoprivrede</t>
  </si>
  <si>
    <t>2.2.2.  Prevencija i suzbijanje zaraznih i drugih bolesti.</t>
  </si>
  <si>
    <t>2.2.3. Informatizacija i digitalizacija sistema zdravstvene zaštite.</t>
  </si>
  <si>
    <t>3.  Resursno efikasan i održiv infrastrukturni razvoj</t>
  </si>
  <si>
    <t>3.2. Povećanje energijske efikasnosti</t>
  </si>
  <si>
    <t xml:space="preserve">Federalni zavod za zapošljavanje, Vlada TK, Ministarstvo za rad, socijalnu politiku i povratak, Ministarstvo za boračka pitanja, JU Služba za zapošljavanje TK </t>
  </si>
  <si>
    <t>Ministarstvo poljoprivrede, šumarstva i vodoprivrede TK (MPŠV), Poljoprivredni zavod Tuzla, gradovi/općine Tuzlanskog kantona.</t>
  </si>
  <si>
    <t>Ministarstvo poljoprivrede, šumarstva i vodoprivrede TK (MPŠV), Federalno ministarstvo poljoprivrede, vodoprivrede i šumarstva, Poljoprivredni zavod Tuzla, gradovi/općine Tuzlanskog kantona.</t>
  </si>
  <si>
    <t>Kantonalna uprava za šumarstvo, Javno preduzeće „Šume Tuzlanskog kantona“ d.d. Kladanj, Ministarstvo poljoprivrede, šumarstva i vodoprivrede Tuzlanskog kantona.</t>
  </si>
  <si>
    <t>Ministarstvo poljoprivrede, šumarstva i vodoprivrede Tuzlanskog kantona, Poljoprivredni zavod Tuzla, gradovi/općine Tuzlanskog kantona</t>
  </si>
  <si>
    <t>Poljoprivredni zavod Tuzla, Ministarstvo poljoprivrede, šumarstva i vodoprivrede Tuzlanskog kantona, Federalno ministarstvo poljoprivrede, vodoprivrede i šumarstva, gradovi/općine Tuzlanskog kantona.</t>
  </si>
  <si>
    <t>Ministarstvo trgovine, turizma i saobraćaja TK (MTTS), Turistička zajednica Tuzlanskog kantona, općine/gradovi Tuzlanskog kantona, Udruženje za razvoj NERDA</t>
  </si>
  <si>
    <t>Ministarstvo finansija TK, Kantonalna uprava za inspekcijske poslove TK, Ministarstvo privrede TK, Ministarstvo poljoprivrede, šumarstva i vodoprivrede TK, Ministarstvo pravosuđa i uprave TK</t>
  </si>
  <si>
    <t>Ministarstvo obrazovanja i nauke TK, Pedagoški Zavod, Univerzitet u Tuzli, Osnovne i srednje škole na području TK, organizacije civilnog društva</t>
  </si>
  <si>
    <t>Ministarstvo obrazovanja i nauke, Obrtnička komora TK; Strukovna i opšta udruženja; obrtnici; Osnovne i Srednje škole na prostoru TK; Udruženja i organizacije registrovana za formalno i neformalno obrazovanje odraslih; Pedagoški zavod TK;</t>
  </si>
  <si>
    <t>Ministarstvo za rad, socijalnu politiku i povratak TK, Ustanove socijalne zaštite na TK, Nevladine organizacije, udruženja i fondacije, ostala nadležna ministarstva i institucije.</t>
  </si>
  <si>
    <t>Ministarstvo za kulturu, sport i mlade TK, Vijeće mladih TK</t>
  </si>
  <si>
    <t>Ministarstvo za boračka pitanja TK, JU Služba za zapošljavanje TK</t>
  </si>
  <si>
    <t>Ministarstvo za kulturu, sport i mlade TK, Ministarstvo obrazovanja i nauke; Općine i gradovi TK</t>
  </si>
  <si>
    <t>Ministarstvo za kulturu, sport i mlade TK, Muzej Istočne Bosne, Arhiv TK, Kulturno-umjetničke organizacije sa područja TK</t>
  </si>
  <si>
    <t>Kantonalna uprava civilne zaštite, općinske i gradske službe civilne zaštite</t>
  </si>
  <si>
    <t>Ministarstvo prostornog uređenja i zaštite okolice TK, općine i gradovi Tuzlanskog kantona</t>
  </si>
  <si>
    <t xml:space="preserve">Ministarstvo trgovine, turizma i saobraćaja TK, JU Direkcija regionalnih cesta TK </t>
  </si>
  <si>
    <t>Ministarstvo trgovine, turizma i saobraćaja TK, JP MAT</t>
  </si>
  <si>
    <t>Planirana sredstva u periodu 2021.-2024.godina</t>
  </si>
  <si>
    <t>Ostali izvori (000 KM)</t>
  </si>
  <si>
    <t>2.5.1. Jačanje kapaciteta općina i gradova za pružanje odgovora na prirodne i druge nesreće te ublažavanje i otklanjanje direktnih posljedica prirodnih i drugih nesreća</t>
  </si>
  <si>
    <t>2.5.2. Unapređenje stanja lične i imovinske sigurnosti i zaštite ljudskih prava na području Tuzlanskog kantona</t>
  </si>
  <si>
    <t>2.3.4. Jačanje institucionalnih kapaciteta u području implementacije politike prema mladima</t>
  </si>
  <si>
    <t>2.3.2. Podrška jačanju socijalno-društvenih programa, socijalnog rada i pronatalitetnih mjera i politika</t>
  </si>
  <si>
    <t>2.3.1. Podržati  socijalnu uključenost marginaliziranih grupa i bolju ciljanost socijalne zaštite.</t>
  </si>
  <si>
    <t xml:space="preserve">1.4.1. Unapređivati  transparentnost u upravljanju javnim finansijama  </t>
  </si>
  <si>
    <t>1.1.2. Unapređenje poslovanja privrednih subjekata na području Tuzlanskog kantona</t>
  </si>
  <si>
    <t>50% EU, 50% ostali izvori</t>
  </si>
  <si>
    <t>1.2.  Razvoj održivog konkurentnog i dinamičnog sektora poljoprivrede, vodoprivrede  i šumarstva</t>
  </si>
  <si>
    <t>Ministarstvo poljoprivrede, šumarstva i vodoprivrede TK, Općine/gradovi Tuzlanskog kantona, Komunalna preduzeća, Federalno ministarstvo poljoprivrede, vodoprivrede i šumarstva, Javno preduzeće za vodoprivrednu djelatnost „Spreča“ d.d. Tuzla</t>
  </si>
  <si>
    <t>1.1.1. Podrška razvoju industrije i rudarstva</t>
  </si>
  <si>
    <t>1.1.4. Podrška novim investicijama putem primjene modela javno-privatnog partnerstva</t>
  </si>
  <si>
    <t>Nositelj</t>
  </si>
  <si>
    <t xml:space="preserve">Obrazloženje za zamjenu i dodavanje novog projekta </t>
  </si>
  <si>
    <t>STRATEŠKI CILJ 2. RAZVIJEN INKLUZIVNI I PROSPERITETNI DRUŠTVENI SEKTOR SA JEDNAKIM PRAVIMA ZA SVE GRAĐANE</t>
  </si>
  <si>
    <t>2.1.4. Unapređenje digitalizacije visokog obrazovanja</t>
  </si>
  <si>
    <t>2.2.1. Jačanje materijalno-tehničkih i ljudskih kapaciteta zdravstvenih ustanova</t>
  </si>
  <si>
    <t>2.3.5. Unapređenje statusa boračke populacije na području TK</t>
  </si>
  <si>
    <t>2.4. Poticati i razvijati sportsko-kulturne aktivnosti</t>
  </si>
  <si>
    <t>Ministarstvo privrede</t>
  </si>
  <si>
    <t>Ministarstvo privrede, Grad Živinice, Grad Gradačac, Grad Srebrenik, Općina Doboj Istok, Općina Sapna, Općina Kalesija, Općina Kladanj</t>
  </si>
  <si>
    <t>Ministarstvo privrede, Grad Tuzla, Grad Živinice, Općina Sapna</t>
  </si>
  <si>
    <t>Grad Tuzla, Grad Živinice</t>
  </si>
  <si>
    <t>1.1.5. Unapređenje zapošljavanja na području TK</t>
  </si>
  <si>
    <t>Ministarstvo trgovine, turizma i saobraćaja TK, Turistička zajednica TK, Ministarstvo poljoprivrede, šumarstva i vodoprivrede TK, općine/gradovi Tuzlanskog kantona i lokalne turističke zajednice, Obrtnička komora TK, Kantonalna privredna komora TK</t>
  </si>
  <si>
    <t>Ministarstvo trgovine, turizma i saobraćaja TK, Turistička zajednica TK,  općine/gradovi Tuzlanskog kantona i lokalne turističke zajednice, udruženja građana na području Tuzlanskog kantona</t>
  </si>
  <si>
    <t>Ministarstvo trgovine, turizma i saobraćaja TK, Turistička zajednica TK, općine/gradovi Tuzlanskog kantona, Ekonomski fakultet- studijski program Menadžment u turizmu, PMF – studijski program turizmologija, Turističko ugostiteljska škola Tuzla</t>
  </si>
  <si>
    <t>Ministarstvo  pravosuđa i uprave TK, Ministarstvo unutrašnjih poslova, Ministarstvo finansija, Kantonalna uprava za inspekcijske poslove TK, Ured Vlade, Ured za zakonodavstvo, Ministarstvo za rad, socijalnu politiku i povratak, Ministarstvo privrede</t>
  </si>
  <si>
    <t>Vlada Tuzlanskog kantona, Ured Vlade TK, Tim za prevenciju i borbu protiv korupcije TK, Ministarstvo unutrašnjih poslova, Ministarstvo pravosuđa i uprave, Ministarstvo  finansija, Kantonalna uprava za inspekcijske poslove TK</t>
  </si>
  <si>
    <t>Vlada Tuzlanskog kantona, Ministarstvo privrede TK, Ured Vlade TK, koordinator za EU integracije TK, JLS TK</t>
  </si>
  <si>
    <t>Ministarstvo obrazovanja i nauke TK, gradovi/općine Tuzlanskog kantona</t>
  </si>
  <si>
    <t>Ministarstvo obrazovanja i nauke TK, Univerzitet u Tuzli</t>
  </si>
  <si>
    <t>Ministarstvo obrazovanja i nauke TK, Univerzitet u Tuzli, Grad Živinice</t>
  </si>
  <si>
    <t>2.1.7. Unapređenje sistema obrazovanja odraslih i cjeloživotnog učenja</t>
  </si>
  <si>
    <t>Ministarstvo zdravstva TK; Zdravstvene ustanove primarne i sekundarne zdravstvene zaštite na području TK; Zavod zdravstvenog osiguranja; JZU UKC Tuzla</t>
  </si>
  <si>
    <t>Ministarstvo zdravstva TK; Zavod za javno zdravstvo, UKC i Domovi Zdravlja</t>
  </si>
  <si>
    <t>Ministarstvo zdravstva Tuzlanskog kantona; Zavod zdravstvenog osiguranja TK; Zavod za javno zdravstvo, UKC i Domovi Zdravlja</t>
  </si>
  <si>
    <t>Ministarstvo za rad, socijalnu politiku i povratak TK; Ustanove socijalne zaštite na TK, nevladine organizacije,  udruženja i fondacije, i druga nadležna ministarstva i institucije</t>
  </si>
  <si>
    <t>Ministarstvo za kulturu, sport i mlade TK, Sportski savez TK, Savjet za sport, Školska sportska društva, Školski Sportski savez Tuzlanskog kantona, Pedagoški
zavod i Ministarstvo obrazovanja i nauke</t>
  </si>
  <si>
    <t>Ministarstvo prostornog uređenja i zaštite okolice TK, Općine i gradovi TK, komunalna preduzeća</t>
  </si>
  <si>
    <t>Federalno ministarstvo prometa i komunikacija, Ministarstvo trgovine, turizma i saobraćaja TK, JP Autoceste FBiH</t>
  </si>
  <si>
    <t>2.1.  Unapređenje i modernizacija obrazovanja i nauke</t>
  </si>
  <si>
    <t>2.3.3. Jačanje saradnje javnog i nevladinog sektora</t>
  </si>
  <si>
    <t>Tijelo za poslove razvojnog planiranja i upravljanja razvojem Tuzlanskog kantona – Odjeljenje za razvoj, Ministarstvo privrede TK, Organizacije civilnog društva</t>
  </si>
  <si>
    <t>Organizacije civilnog društva</t>
  </si>
  <si>
    <t>Tijelo za poslove razvojnog planiranja i upravljanja razvojem Tuzlanskog kantona – Odjeljenje za razvoj</t>
  </si>
  <si>
    <t>Tijelo za poslove razvojnog planiranja i upravljanja razvojem Tuzlanskog kantona – Odjeljenje za razvoj, Organizacije civilnog društva</t>
  </si>
  <si>
    <t>2.5. Unapređenje javne sigurnosti i održivo upravljanje rizicima od prirodnih i drugih nesreća</t>
  </si>
  <si>
    <t>2.4.1. Unapređenje uslova za razvoj i bavljenje sportom</t>
  </si>
  <si>
    <t>2.4.2. Unapređenje sistema rada sportskih organizacija na području Tuzlanskog kantona</t>
  </si>
  <si>
    <t xml:space="preserve">2.4.3. Unapređenje uslova za kulturno-historijski razvoj </t>
  </si>
  <si>
    <r>
      <t>3.1. </t>
    </r>
    <r>
      <rPr>
        <sz val="6"/>
        <rFont val="Calibri Light"/>
        <family val="2"/>
      </rPr>
      <t>Unapređenje zaštite okoliša, komunalne infrastrukture i planskog korištenja prirodnih resursa i prostora</t>
    </r>
  </si>
  <si>
    <t xml:space="preserve">KSP_1 Inovativnim umom do ICT pametnih škola (Pametne škole 2) </t>
  </si>
  <si>
    <t>Ministarstvo prostornog uređenja i zaštite okolice TK, Ministarstvo obrazovanja i nauke TK, Ministarstvo privrede (Pametne škole 2), Javne ustanove i institucije na području TK, Centar za razvoj i podršku Tuzla</t>
  </si>
  <si>
    <t>EU Twinning</t>
  </si>
  <si>
    <t>3.2.2.Unapređenje energijske efikasnosti stambenog i saobraćajnog sektora</t>
  </si>
  <si>
    <t>1.2.1. Zaštita i uređenje poljoprivrednog zemljišta</t>
  </si>
  <si>
    <t>UKUPNO</t>
  </si>
  <si>
    <t>Naziv strateškog cilja, prioriteta, mjere i aktivnosti</t>
  </si>
  <si>
    <t>Oznaka</t>
  </si>
  <si>
    <t>1.1.2.1. Podrška u vidu stručne i finansijske podrške u očuvanju, rastu i razvoju privrednih subjekata na području Tuzlanskog kantona (privredna društva i obrti)</t>
  </si>
  <si>
    <t>1.1.2.2. Plasman beskamatnih kreditnih sredstava u cilju podsticanja novih investicija privrednih subjekata na Tuzlanskom kantonu</t>
  </si>
  <si>
    <t>1.1.2.3. Podrška osnivanju novih MSP i obrta na području Tuzlanskog kantona</t>
  </si>
  <si>
    <t>1.1.2.4. Podrška za jačanje konkurentnosti MSP i obrta Tuzlanskog kantona kroz standardizaciju, digitalizaciju i i unapređenju inovativnosti u poslovanju</t>
  </si>
  <si>
    <t xml:space="preserve">1.1.2.5. Realizacija obuka za jačanje upravljačkih kapaciteta obrtnika i preduzetnika </t>
  </si>
  <si>
    <t>1.1.3.1. Analiza potreba, utvrđivanje stanja i potencijala za razvoj poduzetničke infrastrukture na području Tuzlanskog kantona u saradnji sa JLS Kantona</t>
  </si>
  <si>
    <t>1.1.3.2. Podrška osnivanju i kapacitiranju novih i razvoju postojećih poslovnih zona na području Tuzlanskog kantona</t>
  </si>
  <si>
    <t>1.1.3.4. Realizacija promotivnih aktivnosti poduzetničke infrastrukture Tuzlanskog kantona</t>
  </si>
  <si>
    <t>1.1.4.1. Edukacija službenika sa lokalnog i kantonalnog nivoa za pripremu projekata po modelu javno-privatnog partnerstva</t>
  </si>
  <si>
    <t>1.1.4.2. Identifikacija i prezentacija potencijalnih projekata javno-privatnog partnerstva na Tuzlanskom kantonu</t>
  </si>
  <si>
    <t xml:space="preserve">1.1.4.3. Priprema prijedloga projekata po modelu javno-privatnog partnerstva na lokalnom i kantonalnom nivou </t>
  </si>
  <si>
    <t>2.3.3.1. Uspostaviti registar nevladinih organizacija koje djeluju i rade na području Tuzlanskog kantona</t>
  </si>
  <si>
    <t>2.3.3.2. Formirati koordinaciono tijelo koje ce koordinirati razvojne potrebe kantona i aktivnosti koje provode nevladine organizacije</t>
  </si>
  <si>
    <t>2.3.3.3. Obezbjediti sistem podrške i sufinanciranja projekata organizacija nevladinog sektora koji su u skladu sa razvojnim prioritetima TK</t>
  </si>
  <si>
    <t>2.3.3.4. Uspostavljanje Centra za demokratiju i aktivno građanstvo</t>
  </si>
  <si>
    <t>2.3.  Unapređenje sistema socijalne zaštite i položaja ranjivih grupa stanovništva</t>
  </si>
  <si>
    <t>SC1</t>
  </si>
  <si>
    <t>A1.1.1.1</t>
  </si>
  <si>
    <t>A1.1.2.1</t>
  </si>
  <si>
    <t>A1.1.2.2</t>
  </si>
  <si>
    <t>A1.1.2.3</t>
  </si>
  <si>
    <t>A1.1.2.4</t>
  </si>
  <si>
    <t>A1.1.2.5</t>
  </si>
  <si>
    <t>M1.1.1</t>
  </si>
  <si>
    <t>M1.1.2</t>
  </si>
  <si>
    <t>M1.1.3</t>
  </si>
  <si>
    <t>M1.1.4</t>
  </si>
  <si>
    <t>A1.1.4.1</t>
  </si>
  <si>
    <t>A1.1.4.2</t>
  </si>
  <si>
    <t>A1.1.4.3</t>
  </si>
  <si>
    <t>M1.1.5</t>
  </si>
  <si>
    <t>PC1.1</t>
  </si>
  <si>
    <t>Tuzla</t>
  </si>
  <si>
    <t>TK</t>
  </si>
  <si>
    <t>Živinice, Gradačac, Srebrenik, Doboj Istok, Sapna, Kalesija, Kladanj</t>
  </si>
  <si>
    <t>Tuzla, Živinice, Sapna</t>
  </si>
  <si>
    <t>Tuzla, Živinice</t>
  </si>
  <si>
    <t>Projektom će se proizvesti 6.217.693 kWh obnovljive energije, napraviti uštede od 4.217.693 kWh energije u 33 energetski obnovljena školska objekta, doprinijeti smanjenju emisije CO 2 u količini od 1.834 t, te omogućiti kreiranje zelenih radnih mjesta od 1.535 čovjek-mjeseci.</t>
  </si>
  <si>
    <t>Ako je projekat zamijenjen unijeti naziv novog projekta</t>
  </si>
  <si>
    <t>Ostala sredstva (Naziv)</t>
  </si>
  <si>
    <t>Ministarstvo privrede, Udruženje za razvoj NERDA, Ekonomski fakultet u Tuzli, SZZTK</t>
  </si>
  <si>
    <t xml:space="preserve">Unapređenje poduzetničkih vještina i znanja, povećanje zaposlenosti stanovništva i povećanje broj subjekata male privrede na Tuzlanskom kantonu. </t>
  </si>
  <si>
    <t>Formirana dva naučno-tehnološka parka na području TK (Tuzla i Živinice)</t>
  </si>
  <si>
    <t xml:space="preserve">Jačanje administrativnih kapaciteta kantonalnih i lokalnih javnih tijela i obezbjeđenje sredstava za prioritetne infrastrukturno-razvojne projekte od značaja za Tuzlanski kanton. </t>
  </si>
  <si>
    <t xml:space="preserve">Povećanje prihoda i vrijednosti izvoza preduzeća iz oblasti industrije i rudarstva te povećanje BDP-a na području Tuzlanskog kantona. </t>
  </si>
  <si>
    <t>Rast i razvoj privrednih subjekata, povećanje finansijskih performansi, jačanje konkurentnosti, naročito MSP sektora i obrtništva, i povećanje broja novih radnih mjesta</t>
  </si>
  <si>
    <t>Unapređenje poslovnog okruženja kroz razvoj i jačanje poduzetničke infrastrukture i stvaranja kvalitetnijih uslova podrške osnivanju novih i razvoju postojećih privrednih subjekata te povećanje broja poslovnih subjekata i broja zaposlenih</t>
  </si>
  <si>
    <t>Unapređenje saradnje javnog i privatnog sektora, privlačenje novih investicija u oblasti javne infrastrukture, realizacija infrastrukturnih projekata od značaj za Kanton i unapređenja kvalitete javnih usluga</t>
  </si>
  <si>
    <t xml:space="preserve">Povećanje kapaciteta preduzeća u smislu stručnosti ljudskih resursa, što će utjecati na unaprijeđenje efikasnosti ali i produktivnosti njihovog poslovanja. Zbog negativnih utjecaja pandemije COVID-19, programi podrške pri zapošljavanju </t>
  </si>
  <si>
    <t>Racionalnije korištenje i zaštita zemljišta, te povećanoj svijesti čitave zajednice o potrebi očuvanja i zaštite zemljišta kao neobnovljivog resursa.</t>
  </si>
  <si>
    <t>Povećanje obima, kvalitete i zdravstvene ispravnosti poljoprivrednih proizvoda,  te jačanju ekonomske stabilnosti poljoprivrednih gazdinstava i poboljšanje životnog standarda njegovih članova</t>
  </si>
  <si>
    <t>Povećana konkurentnost poljoprivrednih proizvođača, poboljšan način korištenja okolišnih resursa te zaustavljenje depopulacija ruralnih područja.</t>
  </si>
  <si>
    <t>Unaprijeđenje znanja poljoprivrednih proizvođača kroz transfer tehnologija i dobre poslovne prakse, uspostavljeno horizontalno i vertikalno interesno povezivanje svih subjekata u sektoru poljoprivrede, ali i vodoprirvede i šumarstva.</t>
  </si>
  <si>
    <t xml:space="preserve">Veći broj dolazaka i noćenja turista  te time povećanju prometa i prihoda u turizmu i ugostiteljstvu, a posljedično i rast BDP-a i zaposlenosti </t>
  </si>
  <si>
    <t>Razvoj turizma na području Tuzlanskog kantona, a samim tim i povećanje broja turista te povećanju prihoda od turizma</t>
  </si>
  <si>
    <t>Realizacija ovog projekta dovesti će do povećanog broja dolaska domaćih i stranih planinara kao turista. Transverzala će indirektno povezati ostale uslužne djelatnosti: hotelijerstvo, gastronomija, prevoz - avionski i drumski i trgovinu. Posebno, prilika je da indirektno razvijamo Aerodrom Tuzla dolaskom planinara iz Evrope. Prakticiranje naše historije i kulture preko transverzale je dalekosežan i strateški značaj, finansijski nemjerljiv, ali dugoročno održiv u svrhu društvenih odnosa na Balkanu.</t>
  </si>
  <si>
    <t>Kvalitetnijai bolja promocija turizma, povećanje broja dolazaka i noćenja turista te povećanje turističkog prometa i prihoda od turizma i posljedično rast BDP-a i zaposlenosti na području TK.</t>
  </si>
  <si>
    <t>Razvoju turizma i povećanje broja turista te povećanju prihoda od turizma Kantona.</t>
  </si>
  <si>
    <t>Mobilizacija javnih finansijskih resursa i rast ekonomije povećanim javnim investicijama, kao i rasterećenju privrede na održiv način na bazi neutralnog principa kako bi se izbjegli poremećaji u javnoj potrošnji.</t>
  </si>
  <si>
    <t>Transparentno, efikasno  i djelotvoran rad pravosuđa i uprave, te vraćanje povjerenje građana u pravosuđe i javnu upravu.</t>
  </si>
  <si>
    <t>Koordinirano, sveobuhvatno i sistematsko djelovanje protiv korupcije, čime će se stvarati pretpostavke za uključivanje BiH u evropsku zajednicu, te poboljšanje kvaliteta života svih građana</t>
  </si>
  <si>
    <t xml:space="preserve">Efikasno upravljanje integralnim razvojem te unapređenje svih oblasti života građana (ekonomski, društveni i okolišni aspekt) </t>
  </si>
  <si>
    <t>Unaprijeđene usluge predškolskog odgoja čime se povećava obuhvat djece predškolskim odgojem, usluge predškolskog odgoja su dostupne u svim općinama, čime se stvaraju uslovi za kvalitetniji život mladih bračnih parova u manje razvijenim sredinama .</t>
  </si>
  <si>
    <t>Unapređenje nastave, jačanje kompetencija nastavnog osoblja i uvođenje novih nastavnih programa zasnovanih na ishodima učenja te povećanje interesa mladih za školovanje za zanimanja koja su konkurentna na tržištima rada,a indirektno poboljšanje kvaliteta života, kako mladih tako i nastavnika i zadržavanje da svoju budućnost grade na području TK.</t>
  </si>
  <si>
    <t>Očekivani efekat mjere ogleda se i u tome da djeca sa posebnim obrazovnim potrebama razvijaju svoj puni potencijal kroz kvalitetnu podršku, da su bliži ostvarenju samostalnog i polusamostalnog življenja, čime se povećava kvalitet ne samo njihovog života, već i života porodice i osoba koje se direktno brinu o njima.</t>
  </si>
  <si>
    <t>Sticanje i razvoj kompetencija u skladu sa modernim EU praksama, čime će se osigurati njihova zapošljivost. Svim učenicima ranjivih kategorija biće omogućeno ravnopravno učešće u obrazovnom sistemu.</t>
  </si>
  <si>
    <t>Repozicioniranje Univerziteta u Tuzli u europskom prostoru obrazovanja i istraživanja, nastavni proces čini sadržajnijim i savremenijim, doprinosi internacionalizaciji i mobilnosti, ali i osavremenjavanju i ubrzanju oblika saradnje univerziteta s privredom i drugim interesno-uticajnim stranama. Doprinosi konkurentosti studenta na tražištu rada i stvara potencijal za tehnološki razvoj Kantona.</t>
  </si>
  <si>
    <t>Učenicima i studentima će kroz obrazovni sistem biti osigurano sticanje i razvoj kompetencija i konkurentnosti na budućem tržištu rada. Realizacijom mjere dostigli bi se propisani standardi u pogledu prostora i opreme, čime bi se omogućila uspješna evaluacija i akreditacija. Značajno bi se unaprijedlili standardi studiranja, te obezbjedili uslovi za kvalitetnije izvođenje naučno-nastavnog procesa i provođenje bolonjskog sistema studiranja. Na taj način uspješno bi se okončao proces uključivanja Univerziteta u Tuzli u Evropski prostor visokog obrazovanja i istraživanja, sa efikasnim stopama upisa i završavanja i dovoljnim fondovima za istraživanje i međunarodnu obrazovnu i naučnu saradnju i razmjenu.</t>
  </si>
  <si>
    <t>Realizacija ovog projekta omogućiti će potpuno zadovoljenje prostornih standarda visokog obrazovanja, podići kvalitet uslova studiranja, boravka studenata i univerzitetskog osoblja, a izgradnjom Univerzitetskog naučno-tehnološkog parka biće osigurani uslovi za osnovna, primijenjena i razvojna istraživanja čime će se unaprijediti razvoj nauke, tehnologije i visokog obrazovanja, potaći saradnja s privredom i okruženjem i tako doprinijeti integriranom razvoju Kantona.</t>
  </si>
  <si>
    <t>Razvoj ukupnih naučnoistraživačkih potencijala, te proširenje i produbljivanje naučnih saznanja i općeg fonda znanja, uspostavljanje međunarodne  naučne saradnje  radi brže integracije u svjetske naučne, privredne, društvene i kulturne tokove i uključivanje u europski istraživački prostor</t>
  </si>
  <si>
    <t>Povećanje uključenosti u procese cjeloživotnog učenja i obrazovanja, unapređivanje i proširenje učenja, te razvijanje procesa i sistema priznavanja neformalno stečenih znanja i vještina.Veće interesovanje osnovaca za upis programa obrtničkih deficitarnih zanimanja što će im po završetku školovanja omogućiti lakše dobijanje zaposlenja, a time i opstanak i ostanak mladih na prostoru TK.</t>
  </si>
  <si>
    <t>Očekivani efekti projekta ogledaju se u ojačanim kapacitetima zdravstvenih ustanova da brzo i efikasno zbrinu urgentna stanja u oblasti zdravstva, kako u normalnim uslovima tako i u slučajevima katastrofa, vanrednih situacija i epidemija, čime se direktno utiče na poboljšanje nivoa zdravstvene zaštite ali i kvalitete života na TK. Očekivani rezultat projekta je formiran i opremljen Centar urgentne medicine pri JZU UKC Tuzla.</t>
  </si>
  <si>
    <t xml:space="preserve">Utvrđivanje jasnih mjera u provođenju prvencije bolesti, a što bi u konačnici dovelo do smanjenja oboljelih od raznih bolesti, te samim time i unaprijedilo sistem integrisanih zdravstvenih usluga i kvalitet života i sigurnost investiranja. </t>
  </si>
  <si>
    <t>Poboljšan kvalitet i kvantitet u pružanju direktnih usluga djeci, porodicama i odrsalim u stanju socijalne potrebe. Međusektorska saradnja bi se osigurala kroz razvoj i realizaciju programa i mjera Strategije za socijalnu uključenost, usmjerenih na socijalno isključene grupe stanovništva ili one u riziku od siromaštva i socijalne isključenosti.</t>
  </si>
  <si>
    <t>Preventivnim programima koji bi obuhvatili sve bitne aktere: djecu, mlade, roditelje, prosvjetne radnike/ce, i dr. osigurava se podrška u izgradnji životnih vještina djece, poboljšanje životnih navika i odnosa i time prevenira ili reducira pojava maloljetničke delikvencije, bolesti ovisnosti, svih oblika nasilja i drugih socijalno neprihvatljivih oblika ponašanja. Razvoj i unapređenje kapaciteta stručnih lica, hranitelja, nezaposlenih i drugih osoba u riziku ili stanju socijalne potrebe postavlja osnovu za pobljšanje kvalitete socijalnih usluge ali i za aktivniji angažman korisnika socijalne zaštite ili osobe u riziku prema unapređenju svog položaja i kvaliteti života</t>
  </si>
  <si>
    <t>Saradnjom sa nevladinim sektorom, javni sektor u Tuzlanskom kantonu može multiplicirati razvojne efekte te mnogo brze, uz manja izdvajanja, postići postavljene razvojne ciljeve</t>
  </si>
  <si>
    <t xml:space="preserve">Povećanim obimom realizacije programa namijenjenih mladim osobama postiže se dugoročni razvojni efekat angažmana mladih u njihovim društvenim zajednicama, a u cilju stvaranja boljih uslova za život. Osiguranjem finansijskih sredstava za pomoć u zapošljavanju/samozapošljavanju, pružanjem pomoći u kreiranju boljih stambenih politika i realizaciji finansijske pomoći pri rješavanju prvog stambenog pitanja, kao i pomoć kroz realizaciju drugih programa kojima se pomaže mladim ljudima, doprinosi se umanjenju prepreka za ostanak mladih ljudi u zemlji, stupanje u brak i formiranje odnosno proširenje porodice.
Takođe, kroz jačanje omladinskih udruženja pomaže se razvoju Kantona sa aspekta omladinskog aktivizma i usmjeravanja mladih ljudi ka sticanju radnih navika, vještina koje im mogu pomoći u njihovom razvoju i poslovnom prosperitetu. Mladi kroz omladinski aktivizam stvaraju kontakte kroz koje mogu ostvariti benefite za razvoj lokalne zajednice sa područja Kantona.
Implementacijom Strategije prema mladima koja je usvojena u formi Nacrta od strane Skupštine TK u 2020. godini napraviti će se poseban iskorak u oblasti mladih, jer će se implementirati veliki broj projekata koji će uticati na razvoj Tuzlanskog kantona.
</t>
  </si>
  <si>
    <t>Razvoj Tuzlanskog kantona u segmentu smanjenja nezaposlenosti te jačanje konkurentnosti privrede Kantona, odnosno sektora malih i mikro preduzeća kroz podršku osnivanju vlastitih biznisa i unapređenje poslovnog okruženja u kojem privredni subjekti lakše i efikasnije obavljau poslovanje.</t>
  </si>
  <si>
    <t>Omogućeno odvijanje kulturnih, privrednih i sportskih, manifestacija na području cijelog Tuzlanskog kantona. Poboljšani uslovi za rad sportskih klubova i udruženja i jačanje vrhunskog sporta na području TK.</t>
  </si>
  <si>
    <t>Uspostavljanjem registara pravnih i fizičkih lica u oblasti sporta, kao i izradom Strategije razvoja sporta obezbijediti će se kvalitetniji uslovi za razvoj sporta na području Kantona, te će se uspostaviti sistemsko i strateško usmjeravanje aktivnosti na one oblasti koje će ostvarivati najveće razvojne efekte u oblasti sporta. Implementacijom mjera stvaraju se bolji uslovi za rad sportskih organizacija koje kroz kvalitetno usmjeravanje programa podrške predstavljaju najvećeg partnera za povećanje baze sportista (djece i omladine) a u cilju što boljih rezultata na polju kvalitetnog i vrhunskog sporta.</t>
  </si>
  <si>
    <t>Modernizacijom infrastrukture u oblasti kulture obezbijediće se preduslovi za kvalitetnije obavljanje kulturnih djelatnosti u skladu sa savremenim kretanjima u struci. To podrazumijeva proširivanje uloge ustanova kulture, kao nosilaca aktivnosti u razvoju i unaprjeđenju kulturnog turizma, zatim pružanje aktivne  podrške razvoju kreativnih industrija, te stavljanje kapaciteta navedenih ustanova u svrhu unaprjeđenja naučno istraživačkog rada..</t>
  </si>
  <si>
    <t xml:space="preserve">Unaprijeđeni kapaciteti zajednice da prevenira, odgovori sanira negativne posljedice prirodnihi drugih opasnosti. Pored zaštite života I imovine građana Tuzlanskog kantona, unaprijedjeni kapaciteti će omogućiti smanjenje reprezentativnih rizika i za privredne subjekte koji djeluju na području TK, čime se stvara povoljnije okruženje za privlačenje novih investicija I povećanje postojećih ekonomskih aktivnosti. </t>
  </si>
  <si>
    <t xml:space="preserve">Pored pozitivnih efekata na ekonomski i društveni razvoj, jačanje kapaciteta struktura CZ omogućava i kvalitetnije preventivno djelovanje na pojavu reprezentativnih rizika uzrokovanih od prirodnih i drugih opasnosti i na taj način se direktno utiče na očuvanje prirodnih resursa. </t>
  </si>
  <si>
    <t>Mjera je od općeg razvojnog značaja za Tuzlanski kanton I predstavljat će osnovu za dalji održivi razvoj u periodu nakon isteka ove Strategije.</t>
  </si>
  <si>
    <t xml:space="preserve">Upravljanjem prostorom ostvaruju se uslovi za održivi ekonomski i društveni razvoj, kao i za adekvatnu i efikasnu zaštitu okoline, odnosno racionalno korištenje prirodnih i historijskih dobara na načelu integralnog pristupa u planiranju prostora. Obzirom da osnovu planiranja integriranog razvoja Tuzlanskog kantona čini Prostorni plan, izradom Prostornog plana za period 2026.-2046. godina osigurati će se kontinuitet u kvalitetnom i održivom planiranju razvoja Tuzlanskog kantona, u svim njegovim sektorima razvoja (ekonomskom, društvenom i održivom infrastrukturnom razvoju). </t>
  </si>
  <si>
    <t>Realizacijom projekat omogućio bi se svim potencijalnim investitorima pristup vrlo bitnim informacijama o odabiru lokacije ili katastarske parcele za gradnju proizvodnog pogona, svim informacija koje se odnose na to da li je predmetna parcela u planskim dokumentima predviđena kao građevinsko zemljište, da li ima ograničavajućih faktora na lokaciji, kao što su klizišta, poplavna područja, ili pak da li je na lokaciji prostorno planskim dokumentima planirana neka druga namjena. Sve navedeno čini poslovno okruženje povoljno za nova ulaganja, a samim time i razvoj privrede. Očekivani rezultat je da GIS sistem postane funkcionalan do 2027. godine.</t>
  </si>
  <si>
    <t>Realizacijom ove mjere će se doprinijeti zaštiti okoliša, promociji i podsticanju održivog korištenja resursa kroz uspostavu integriranog sistema upravljanja otpadom.</t>
  </si>
  <si>
    <t>Realizacijom ove mjere će se doprinijeti zaštiti okoliša, promociji i podsticanju održivog korištenja resursa kroz uspostavu integriranog sistema upravljanja otpadom</t>
  </si>
  <si>
    <t>Realizacijom ove mjere povećat će se broj stanovnika i privrednih subjekata koji imaju pristup kontinuiranom vodosnabdijevanju te kanalizacionim sistemima. Nadalje, realizacija mjere doprinosi smanjenju zagađenja voda, rizika od plavljenja te eventualnim štetama od poplava. Obzirom da je akumulacija Modrac najveći i najznačajniji višenamjenski vodni resurs u BiH,  sanacijom brane će se uspostaviti potpuna funkcionalnost objekta i time dugoročno zaštiti ovaj resurs tehničke i pitke vode za stanovništvo i privredu Tuzlanskog kantona.</t>
  </si>
  <si>
    <t>Pozitivan uticaj na prirodni okoliš ogleda se u poboljšanju kvaliteta vode akumulacije Modrac, kao najvećeg i najznačajnijeg višenamjenskog vodnog resursa u FBiH i BiH. Indirektno, projekat ima uticaj na povećanje socijalne uključenosti i povećanje zaposlenosti, jer se poboljšanjem kvaliteta vode akumulacije otvaraju mogućnosti za razvoj turizma i sporta, kao i poboljšanje javne vodoopskrbe zahvatom vode iz akumulacije. Očekivani rezultati implementacije projekta su da je procenat pokrivenosti stanovništva koje gravitira Jezeru Modrac kanalizacionim sistemima najmanje 80% i da se svi parametri kvalitete vode nalaze u prihvatljivim referentnim vrijednostima.</t>
  </si>
  <si>
    <t>Realiazija ove mjere doprinijet će poticanju primjene ekonomski isplativih i energetski efikasnih tehnologija, materijala i usluga, te korištenja obnovljivih izvora energije unaprijeđeno je stanje zaštite okoliša, smanjeni energijski gubici, te ostvarena ušteda u budžetima. Provođenje ove mjere u srednjem i dugom roku treba da dovede do rasta bruto-dodane vrijednosti, zahvaljujući energetskim uštedama i većoj konkurentnosti u globalnim lancima vrijednosti.</t>
  </si>
  <si>
    <t>Poticanjem primjene ekonomski isplativih i energetski efikasnih tehnologija, materijala i usluga, te korištenja obnovljivih izvora energije unaprijeđeno je stanje zaštite okoliša, smanjeni energijski gubici, te ostvarena ušteda u budžetima. Provođenje ove mjere u srednjem i dugom roku treba da dovede do rasta bruto-dodane vrijednosti, zahvaljujući energetskim uštedama i većoj konkurentnosti u globalnim lancima vrijednosti.</t>
  </si>
  <si>
    <t>Obezbjeđenjem toplotne energije iz sistema daljinskog grijanja osiguraće se unaprjeđenje kvaliteta života stanovništva i snabdijevanje dijela poslovnih subjekata na području TK u dovoljnim količinama ovog energenta.</t>
  </si>
  <si>
    <t>Obezbjeđenjem toplotne energije iz sistema daljinskog grijanja osiguraće se unapređenje kvaliteta života stanovništva i snabdijevanje dijela poslovnih subjekata u gradu Živinice dovoljnim količinama ovog energenta. Također će se smanjiti ogroman pritisak na zrak odnosno umanjiti će se zagađenje zraka koje u zimskim mjesecima dostiže i vrijednosti koje su označene kao visoko nezdrave za boravak ljudi.</t>
  </si>
  <si>
    <t>Realizacijom ove mjere dovest će do povećanja nivoa saobraćajne usluge, povećanja protoka vozila, smanjenja gustine saobraćaja, povećanja privrednih aktivnosti, saobraćajne deblokada Tuzlanskog kantona, povećanja tehničko-eksploatacione brzine, smanjenja emisije izduvnih gasova, te povećanja nivoa bezbjednosti saobraćaja.</t>
  </si>
  <si>
    <t>Obezbijediti će se saobraćajna deblokada Tuzlanskog kantona i povezivanje Tuzlanskog kantona sa evropskim koridorima, prvenstveno sa autoputem A1. Na ovaj način će se otvoriti cestovni saobraćaj prema ključnim zemljama regije i Evrope omogućiti će brži protok roba, usluga i putnika a samim time i brži privredni razvoj Tuzlanskog kantona. Očekuje se da autocesta/brza cesta Tuzla-Brčko-Orašje počne sa izgradnjom do 2027. godini u dužini od 65 km.</t>
  </si>
  <si>
    <t>Obezbijediti će se saobraćajna deblokada Tuzlanskog kantona i prema Republici Srbiji, kao i povezivanje Tuzlanskog kantona sa V-c koridorom, koji vodi ka zemljama EU i ka jugu BiH. Na ovaj način će se otvoriti cestovni saobraćaj prema ključnim zemljama regije, Evrope ali i dijelova BiH, te će omogućiti brži protok roba, usluga i putnika prema ovim destinacijama a samim time i brži privredni razvoj Tuzlanskog kantona. Očekuje se da brza cesta Zvornik – Tuzla – Doboj počne sa izgradnjom do 2027. godine u dužini od 50 km.</t>
  </si>
  <si>
    <t>Značajno bi se smanjilo vrijeme putovanja između Tuzle i Sarajeva, te ostalih mjesta koja se povezuju ovom važnom cestovnom komunikacijom. Pored smanjenja vremena putovanja, povećao bi se nivo usluge, povećao bi se stepen sigurnosti učesnika u saobraćaju, smanjila bi se emisija štetnih gasova iz motornih vozila i time bi se obezbijedio bolji kvalitet života građana koji egzistiraju na području uticaja ovog važnog cestovnog pravca. Očekuje se da se dionica magistralne ceste M-18 Šički Brod – Kladanj (granica TK) izgradi do 2027. godine u dužini od 59 km.</t>
  </si>
  <si>
    <t>Izgradnjom saobraćajnica koje povezuju općine Tuzlanskog kantona sa glavnim cestovnim koridorima I drugim kantonima (kantonom Sarajevo), obezbijediće se saobraćajna deblokada Tuzlanskog kantona i bolje povezivanje ovih općina sa okruženjem i time omogućiti povećanje obima putničkog i teretnog transporta i doprinijeti bržem razvoju kantona.</t>
  </si>
  <si>
    <t>Unaprijeđenjem infrastrukture u Zračnoj luci Tuzla, omogućiti će se sveobuhvatni privredni i društveni razvoj Tuzlanskog kantona te će imati direktan uticaj na povećanje ekonomske aktivnosti u TK. Pored povećanja prometovanja robe, osavremenjivanjem signalizacije poboljšati će se i sigurnost avio saobraćaja a time i broj prevezenih putnika, a ujedno će se izvršiti saobraćajna deblokada TK</t>
  </si>
  <si>
    <t>Planirani/Očekivani rezultat</t>
  </si>
  <si>
    <t>Urađena analiza stanja, potreba, potencijala i mogućnosti razvoja poduzetničke infrastrukture TK</t>
  </si>
  <si>
    <t>Izradjen i godišnje ažuriran registar nevladinih organizacija koje djeluju na području TK</t>
  </si>
  <si>
    <t>Formirano koordinaciono tijelo na nivou kantona koje ce koordinirati razvojne potrebe kantona i aktivnosti koje provode nevladine organizacije</t>
  </si>
  <si>
    <t>Uspostavljen Centar za demokratiju i aktivno građanstvo</t>
  </si>
  <si>
    <t>Realizovano  promotivnih aktivnosti poduzetničke infrastrukture Tuzlanskog kantona</t>
  </si>
  <si>
    <t>Pripremljen i objavljen novi Katalog potencijalnih projekata javno-privatnog partnerstva 2021.-2023. godina</t>
  </si>
  <si>
    <t>Educirano 20 službenika za pripremu projekata po modelu javno-privatnog partnerstva</t>
  </si>
  <si>
    <t xml:space="preserve">Pripremljen dva prijedloga projekta po modelu javno-privatnog partnerstva na lokalnom i kantonalnom nivou </t>
  </si>
  <si>
    <t xml:space="preserve">Obezbijeđen sistem podrške i sufinanciranja projekata koji su u skladu sa razvojnim prioritetima TK za 10 organizacija nevladinog sektora </t>
  </si>
  <si>
    <t>Podržano u vidu stručne i finansijske podrške u očuvanju, rastu i razvoju najmanje 250 poslovnih subjekata na području Tuzlanskog kantona (privredna društva i obrti) na godišnjem nivou</t>
  </si>
  <si>
    <t>Podržano 40 novoosnovanih poslovnih subjekata</t>
  </si>
  <si>
    <t>Podržano osnivanje novih i razvoj  postojećih poslovnih zona na području Tuzlanskog kantona</t>
  </si>
  <si>
    <t>Plasirana beskamatna kreditna sredstava u cilju podsticanja novih investicija na Tuzlanskom kantonu</t>
  </si>
  <si>
    <t>Podržano jačanje konkurentnostiminimalno 4 MSP i obrta Tuzlanskog kantona kroz standardizaciju, digitalizaciju i i unapređenju inovativnosti u poslovanju na godišnjem nivou</t>
  </si>
  <si>
    <t>Izvedene minimalno 3 obuke za jačanje upravljačkih kapaciteta obrtnika i preduzetnika</t>
  </si>
  <si>
    <t>Dodijeljene koncesije na Tuzlanskom kantonu čija je ukupna vrijednost u iznosu od najmanje 5.000.000 KM na godišnjem nivou</t>
  </si>
  <si>
    <t>Ukupno planirana sredstva SR TK 2021.-2027.godina</t>
  </si>
  <si>
    <t>Akcioni plan za period 2021.-2024. godina za Strategiju razvoja Tuzlanskog kantona 2021.-2027.godina</t>
  </si>
  <si>
    <t>Međunarodni donatori - EU, UNwomen;Iamaneh Švicarska, Medicor - Lihtenštajn, Grad Tuzla, ostale općine TK , Federalno ministarstvo rada i socijalne politike</t>
  </si>
  <si>
    <t>EU fondovi; UN fond,Grad Tuzla, općine TK, Federalno ministarstvo za rad I socijalnu politiku I ostali medjunarodni donatori</t>
  </si>
  <si>
    <t>Do 2027.g. u okviru Sigurne kuće pružena psihosocijalna,psihološka, pravna i medicinska pomoć za najmanje 200 korisnika na godišnjem nivou.</t>
  </si>
  <si>
    <t>A2.1.6.1</t>
  </si>
  <si>
    <t>Univerzitet u Tuzli</t>
  </si>
  <si>
    <t>Osiguranje preduslova za promociju projekta Naučno-tehnološkog  parka u Kampusu Univerziteta</t>
  </si>
  <si>
    <t>Realizovani naučni skupovi, konferencije, simpoziji, okrugli stolovi i sl.</t>
  </si>
  <si>
    <t>A2.1.6.3</t>
  </si>
  <si>
    <t>Izdati časopisi i zbornici</t>
  </si>
  <si>
    <t>Objavljeni naučni radovi</t>
  </si>
  <si>
    <t>Pripremljene projektne aplikacije</t>
  </si>
  <si>
    <t>Ostvarene kratke posjete</t>
  </si>
  <si>
    <t>Akreditirani laboratoriji</t>
  </si>
  <si>
    <t>Uspostavljen sistem elektronskog izdavaštva</t>
  </si>
  <si>
    <t>Podizanje kvaliteta naučnoistraživačkog rada</t>
  </si>
  <si>
    <t>2.1.5.3 Modifikacija usvojenog idejnog rješenja i izrada makete</t>
  </si>
  <si>
    <t>A2.1.5.3</t>
  </si>
  <si>
    <t>Osiguranje preduslova za promociju projekta Kampusa prema inostranim fondovima</t>
  </si>
  <si>
    <t xml:space="preserve">2.1.5.4 Izrada projektne dokumentacije zone A1 </t>
  </si>
  <si>
    <t>A2.1.5.4</t>
  </si>
  <si>
    <t>Izrada potrebne dokumentacije za početak gradnje zone A1 Kampusa Univerziteta</t>
  </si>
  <si>
    <t xml:space="preserve">2.1.5.5 Izrada projektne dokumentacije zone B1 </t>
  </si>
  <si>
    <t>A2.1.5.5</t>
  </si>
  <si>
    <t>Izrada potrebne dokumentacije za početak gradnje zone B1 Kampusa Univerziteta</t>
  </si>
  <si>
    <t>2.1.5.6 Izgradnja objekata zone A1</t>
  </si>
  <si>
    <t>A2.1.5.6</t>
  </si>
  <si>
    <t>Modernizacija infrastrukture i poslovnih procesa Univerziteta</t>
  </si>
  <si>
    <t>2.1.5.1 Održavanje postojeće infrastrukture (Rekonstrukcija i investicijsko održavanje)</t>
  </si>
  <si>
    <t>A2.1.5.1</t>
  </si>
  <si>
    <t>2.1.5.2 Održavanje postojeće infrastrukture</t>
  </si>
  <si>
    <t>A2.1.5.2</t>
  </si>
  <si>
    <t>2.1.4.1. Najam web platforme za podršku univerzitetskim poslovnim procesima</t>
  </si>
  <si>
    <t>A2.1.4.1</t>
  </si>
  <si>
    <t>Digitalizacija svih procesa Univerziteta u Tuzli</t>
  </si>
  <si>
    <t>2.1.4.2. Nabavka web platforme za podršku univerzitetskim poslovnim procesima</t>
  </si>
  <si>
    <t>A2.1.4.2</t>
  </si>
  <si>
    <t>2.1.4.3. Izrada aplikacije za upravljanje dokumentacijom (upravljanje procesima)</t>
  </si>
  <si>
    <t>A2.1.4.3</t>
  </si>
  <si>
    <t>Digitizacija unutrašnje dokumentacije Univerziteta u Tuzli</t>
  </si>
  <si>
    <t>2.1.4.4. Oprema za razvoj aplikacija od strane IT zaposlenika Univerziteta u Tuzli (Računari)</t>
  </si>
  <si>
    <t>A2.1.4.4</t>
  </si>
  <si>
    <t>Osiguranje opreme za razvoj pojedinih specifičnih modula za pojedine dijelove poslovnih procesa Univerziteta</t>
  </si>
  <si>
    <t>2.1.4.5 Oprema za održavanje funkcionalnosti univerzitetske mreže (serveri, ruteri, preklopnici)</t>
  </si>
  <si>
    <t>A2.1.4.5</t>
  </si>
  <si>
    <t>Osiguranje potrebne pouzdanosti (funkcionalnosti) univerzitetske mreže</t>
  </si>
  <si>
    <t>2.1.4.6 Obnavljanje računarske i digitalne infrastrukture Univerziteta u Tuzli (računari, štampači, skeneri, projektori, pametne table)</t>
  </si>
  <si>
    <t>A2.1.4.6</t>
  </si>
  <si>
    <t>Osiguranje potrebne opreme za digitalizaciju nastavnog i naučnoistraživačkog procesa, te ostalih poslovnih procesa Univerziteta</t>
  </si>
  <si>
    <t>2.1.4.7 Implementacija mrežne infrastrukture u objektima Univerziteta</t>
  </si>
  <si>
    <t>A2.1.4.7</t>
  </si>
  <si>
    <t>2.1.4.8 Nabavka licenciranih software-skih paketa</t>
  </si>
  <si>
    <t>A2.1.4.8</t>
  </si>
  <si>
    <t>Digitalizacija procesa Univerziteta u Tuzli</t>
  </si>
  <si>
    <t xml:space="preserve">2.1.4.9 Nabavka platforme za uspostavljanje sistema FUK </t>
  </si>
  <si>
    <t>A2.1.4.9</t>
  </si>
  <si>
    <t>2.1.4.10 Godišnja članarina za pristup istraživačkim bazama podataka</t>
  </si>
  <si>
    <t>A2.1.4.10</t>
  </si>
  <si>
    <t>Poboljšanje procesa digitalizacije naučnoistrživačkog rada</t>
  </si>
  <si>
    <t>Obezbjeđenje obavezne zdravstvene zaštite (OZO i Premija osiguranja) korisnika BIZ u TK</t>
  </si>
  <si>
    <t>Liječenje u zemlji i inostranstvu, lijekovi, sanitetsko-higijenski materijal, proteze, ortopedska obuća, invalidska kolica i druga ortopedska pomagala kao i basnjsko-klimatsko liječenje za RVI TK</t>
  </si>
  <si>
    <t>Stipendiranje učenika i studenata TK iz reda braniteljske populacije</t>
  </si>
  <si>
    <t xml:space="preserve">Socijalno stambeno zbrinjavanje boračke populacije, </t>
  </si>
  <si>
    <t>Novčana egzistencijalna naknada nezaposlenim DB TK</t>
  </si>
  <si>
    <t>Jednokratne novčane pomoći korisnicima BIZ i naknade za dženaze i sahrane</t>
  </si>
  <si>
    <t xml:space="preserve">Naknade dobitnicima najvećih ratnih priznanja u TK </t>
  </si>
  <si>
    <t>Unapređenje kulturnih i sportskih događaja, ostala izdvajanja i izgradnja Jedinstvenih spomen obilježja</t>
  </si>
  <si>
    <t>KUCZ TK</t>
  </si>
  <si>
    <t>3.1.1.1.  Izrada kantonalnog plana zaštite okoliša TK 2021.-2027.</t>
  </si>
  <si>
    <t>Urađen kantonalni plan zaštite okoliša TK 2021.-2027.</t>
  </si>
  <si>
    <t>3.1.1.2. Izrada kantonalnog plana upravljanja otpadom 2021.-2027.</t>
  </si>
  <si>
    <t>Urađen kantonalni plan upravljanja otpadom 2021.-2027.</t>
  </si>
  <si>
    <t>3.1.1.3. Jedinstveni Web Gis Tuzlanskog kantona</t>
  </si>
  <si>
    <t>Pristup prostornim podacima preko web aplikacije za korisnike i pružatelje usluga na svim nivoima uprave, u komercijalnom sektoru, neprofitnom sektoru, akademiji i od strane građana</t>
  </si>
  <si>
    <t>3.1.2.1. Subvencije javnim preduzećima za nabavku vozila za zbrinjavanje komunalnog otpada</t>
  </si>
  <si>
    <t>Povećan broj vozila za zbrinjavanje komunalnog otpada</t>
  </si>
  <si>
    <t>3.1.2.2. Subvencije javnim preduzećima za nabavku posuda za prikupljanje komunalnog otpada</t>
  </si>
  <si>
    <t>Povećan broj posuda za prikupljanje komunalnog otpada</t>
  </si>
  <si>
    <t>3.1.2.3. Subvencije za izgradnju postrojenja za obradu otpada na deponiji za općine/grad Kladanj, Banovići, Živinice kojom upravlja JP "Eko-Sep" Živinice</t>
  </si>
  <si>
    <t>Izgrađeno postrojenje za obradu otpada na deponiji za općine/grad Kladanj, Banovići, Živinice kojom upravlja JP "Eko-Sep" Živinice</t>
  </si>
  <si>
    <t>Analizatori za praćenje kvaliteta zraka ugrađeni u postojeći sistem za praćenje kvalitete zraka na području TK</t>
  </si>
  <si>
    <t>3.2.3.1. Dodjela kapitalnih transfera gradovima i općinama TK za projekte proširenja mreže snadbijevanja toplotnom energijom u daljinskom sistemu grijanja</t>
  </si>
  <si>
    <t>Povećana snaga toplinske enrgije daljinskog sistema grijanja u gradovima/općinama TK</t>
  </si>
  <si>
    <t>2.1.2.1. Razvijanje i pružanje podrške programima dodatne stručne podrške učenicima, studentima, nastavnicima, te programima prevencije u oblasti socijalnog rada, fizičkog i mentalnog zdravlja, društvenog aktivizma i sl. kroz saradnju i umrežavanje sa nevladinim organizacijama</t>
  </si>
  <si>
    <t xml:space="preserve">Ministarstvo obrazovanja i nauke TK, Pedagoški zavod, Univerzitet u Tuzli, Osnovne i srednje škole na podrčku TK, organizacije civilnog drušva </t>
  </si>
  <si>
    <t xml:space="preserve">Škole i fakulteti uključeni u projekte nevladinih organizacija. Unaprijeđeni kapaciteti nastavnika, učenika i studenata koji aktivno djeluju u oblasti prevencije svih oblika nasilja, mentalnih poteškoća, bolesti ovisnosti, itd. </t>
  </si>
  <si>
    <t>Ministarstvo za rad, socijalnu politiku i povratak TK; Ustanove socijalne zaštite na TK, nevladine organizacije,  udruženja i fondacije</t>
  </si>
  <si>
    <t>kreirana baza ustanova i organizacija koje se bave socijalnom zaštitom djece i odraslih, uspostavljena redovna komunikacija sa pružaocima usluga</t>
  </si>
  <si>
    <t xml:space="preserve">Institucije i nevladine organizacije  finansijski podržane u pružanju podrške porodicama, prevenciji nasilja i drugih socio-patoloških pojava. </t>
  </si>
  <si>
    <t xml:space="preserve">Ministarstvo za rad, socijalnu politiku i povratak TK; nevladine organizacije,  </t>
  </si>
  <si>
    <t>Osiguran kontinuitet u pružanju usluga pojedincima i porodicama u okviru najmanje jednog Porodičnog savjetovališta u TK</t>
  </si>
  <si>
    <t>Sredstva iz EU i drugih inostranih donatora</t>
  </si>
  <si>
    <t>Ministarstvo za rad, socijalnu politiku i povratak,  JU Služba za zapošljavanje TK</t>
  </si>
  <si>
    <t>Povećanje broja zaposlenih</t>
  </si>
  <si>
    <t>Budžet TK</t>
  </si>
  <si>
    <t xml:space="preserve">Ministartvo za rad, socijalnu politiku i povratak TK,Grad Tuzla, </t>
  </si>
  <si>
    <t>Izgrađena referentna JU Centar za autizam kojeg koristi, najmanje 40 osoba sa autizmom.</t>
  </si>
  <si>
    <t>Ministarstvo  za rad, socijalnu politiku i povratak TK, Ministarstvo obrazovanja i nauke TK, Ministarstvo unutrašnjih poslova TK, Ministarstvo zdravstva TK i Ministarstvo pravosuđa i uprave TK</t>
  </si>
  <si>
    <t>Direktna pomoć u uslugama i stručnoj podršci kao i pomoći u hrani za  lica i porodice u stanju socijalne potrebe, čime se doprinosi ublažavanju teškog socio-ekonomskog stanja ovih korisnika, što za rezultat ima smanjenje ukupnog siromaštva. Pružanje stručnih usluga za ova lica doprinosi smanjenju pritiska na sisteme socijalne i zdravstvene zaštite</t>
  </si>
  <si>
    <t>Ministarstvo  za rad, socijalnu politiku i povratak TK,</t>
  </si>
  <si>
    <t>Direktna dodjela jednokratnih novčanih pomoći za lica i porodice i ublažavanje teškog socio-ekonomskog stanja ovih korisnika, što za rezultat ima smanjenje ukupnog siromaštva.</t>
  </si>
  <si>
    <t>Direktna pomoć u subvenciji troškova prevoza za djecu, učenike i studente i njihove pratioce kod pružanja  usluga i stručne podrške  djeci i mladima iz porodica koje trebaju takvu podršku, čime se doprinosi inkluziji ovih korisnika, a što za rezultat ima provođenje habilitacije, rehabilitacije i odgojno-obrazovnog procesa. Pružanje stručnih usluga za ova lica doprinosi partnerstvu sistemima socijalne i zdravstvene zaštite.</t>
  </si>
  <si>
    <t>2.3.2.1. - Podržati razvoj programa jačanja porodica, uključujućiprograme prevencije maloljetničkog prestupništva, rodnozasnovanog i obiteljskog nasilja i svih drugih oblika nasilja i drugih socio –patoloških pojava</t>
  </si>
  <si>
    <t xml:space="preserve">2.3.2.2. Jednokratne novčane pomoći za roditelje  sa troje i više zajedničke djece </t>
  </si>
  <si>
    <t>2.3.2.3. Deinstitucionalizacija  I transformacija JU Dom za djecu bez roditeljskog staranja</t>
  </si>
  <si>
    <t>Ministarstvo za rad, socijalnu politiku i povratak TK</t>
  </si>
  <si>
    <t>Ministarstvo trgovine, turizma i saobraćaja TK (MTTS), Turistička zajednica Tuzlanskog kantona, općine/gradovi Tuzlanskog kantona</t>
  </si>
  <si>
    <t>Kreiranje novih turističkih sadržaja (turističke manifestacije, te posebni oblici turizma, kao što su rekreativni, ruralni, lovni, zdravstveni, eko, vjerski);</t>
  </si>
  <si>
    <t xml:space="preserve">Podrška privatnim investicijama u razvoj turističke infrastrukture, kroz finansijske i nefinasijske podsticaje; </t>
  </si>
  <si>
    <t xml:space="preserve">Projekat Panonsko-jadranska veza PA.CON - rehabilitacija postojeće i izgradnja nove turističke infrastrukture ILINČICA Tuzla </t>
  </si>
  <si>
    <t>Udruženje za razvoj NERDA</t>
  </si>
  <si>
    <t>Bolje korištenje prirodnih resursa i valoriziranje prednosti ornito-faune što bi imalo za rezultat povećan broj posjetitelja odabranim turističkim lokacijama te nove rekreativno-edukativne sadržaje</t>
  </si>
  <si>
    <t>Grad Živinice</t>
  </si>
  <si>
    <t>Živinice</t>
  </si>
  <si>
    <t xml:space="preserve"> Živinice</t>
  </si>
  <si>
    <t xml:space="preserve">Obezbijeđen sistem podrške i sufinanciranja projekata koji su u skladu sa razvojnim prioritetima Grada Živinice za 10 organizacija nevladinog sektora </t>
  </si>
  <si>
    <t>EU,TICA</t>
  </si>
  <si>
    <t>Lukavac</t>
  </si>
  <si>
    <t>JPP</t>
  </si>
  <si>
    <t xml:space="preserve"> </t>
  </si>
  <si>
    <t>Sapna</t>
  </si>
  <si>
    <t>Kalesija</t>
  </si>
  <si>
    <t>Podržati  socijalnu uključenost marginaliziranih grupa i bolju ciljanost socijalne zaštite.</t>
  </si>
  <si>
    <t>Ministarstvo poljoprivrede, šumarstva i vodoprivrede TK</t>
  </si>
  <si>
    <t>Čelić</t>
  </si>
  <si>
    <t>Doboj Istok</t>
  </si>
  <si>
    <t>2.5.2.1. Popuna upražnjenih radnih mjesta</t>
  </si>
  <si>
    <t>Ojačati ljudske kapacitete u izvršavanju postojećih zadataka tj. očuvanja lične i imovinske sigurnosti građana</t>
  </si>
  <si>
    <t>2.5.2.2. Školovanje na policijskoj akademiji</t>
  </si>
  <si>
    <t>Postizanje osnovnog nivoa stručnog obrazovanja policijskih službenika</t>
  </si>
  <si>
    <t>2.5.2.3. Materijalno tehničko opremanje</t>
  </si>
  <si>
    <t>Dostići visok nivo materijalno tehničke opremljenosti za izvršavanje osnovnih zadataka policijskih službenika</t>
  </si>
  <si>
    <t>Primjena mjere će doprinijeti ostvarivanju profesionalnog razvoja policijskih snaga, kao i profesionalnog razvoja Uprave policije, odnosno, povećat će se stepen javne sigurnosti na području TK.</t>
  </si>
  <si>
    <t xml:space="preserve">Federalni zavod za zapošljavanje, JU Služba za zapošljavanje TK </t>
  </si>
  <si>
    <t xml:space="preserve">Ministarstvo za boračka pitanja, JU Služba za zapošljavanje TK </t>
  </si>
  <si>
    <t>Ukupno Ministarstvo za rad, socijalnu politiku i povratak TK;</t>
  </si>
  <si>
    <t>Podrška jačanju socijalno-društvenih programa, socijalnog rada i pronatalitetnih mjera i politika</t>
  </si>
  <si>
    <t>Ukupno Ministarstvo za rad, socijalnu politiku i povratak TK,</t>
  </si>
  <si>
    <t>Projekat Zapošljavanja i Samozapošljavanja</t>
  </si>
  <si>
    <t>PA.CON - Pannonia-Adria Connection</t>
  </si>
  <si>
    <t>Udruženje za razvoj NERDA (Partner)</t>
  </si>
  <si>
    <t>Jačanje kapaciteta općina i gradova za pružanje odgovora na prirodne i druge nesreće te ublažavanje i otklanjanje direktnih posljedica prirodnih i drugih nesreća</t>
  </si>
  <si>
    <t>Kantonalna uprava civilne zaštite</t>
  </si>
  <si>
    <t xml:space="preserve">2.1.1.1. Izgradnja ili dogradnja postojećeg javnog objekta u Čeliću </t>
  </si>
  <si>
    <t>Općina Čelić i Ministarstvo obrazovanja i nauke TK</t>
  </si>
  <si>
    <t>Dogradnja postojećeg javnog objekta u cilju osnivanja javne predškolske ustanove</t>
  </si>
  <si>
    <t>Donatori, Općina Čelić</t>
  </si>
  <si>
    <t>Općina Čelić i privrednici</t>
  </si>
  <si>
    <t>2.1.1.2. Dogradnja postojećih objekata javnih predškolskih ustanova</t>
  </si>
  <si>
    <t>Ministarstvo obrazovanja i nauke TK, javne ustanove</t>
  </si>
  <si>
    <t>Završetak dogradnje predškolske ustanove u Gradačcu i proširivanje kapaciteta javnih ustanova u Tuzli, Srebreniku, Živinicama i Lukavcu</t>
  </si>
  <si>
    <t>Lokalakne zajednice, donatori, viši nivoi vlasti</t>
  </si>
  <si>
    <t>2.1.1.3. Izgradnja predškolske ustanove u Kalesiji</t>
  </si>
  <si>
    <t>Općina Kalesija, Ministarstvo obrazovanja i nauke TK</t>
  </si>
  <si>
    <t xml:space="preserve">Izrada projektne dokumentacije i izgradnja predškolske ustanove u Kalesiji </t>
  </si>
  <si>
    <t xml:space="preserve">Općina Kalesija, donatori, viši nivoi </t>
  </si>
  <si>
    <t>Općina Kalesija, Budžet Federacije BiH i privrednici</t>
  </si>
  <si>
    <t>2.1.1.4. Izgradnja ili dogradnja postojećeg javnog objekta u Sapni</t>
  </si>
  <si>
    <t>Općina Sapna, Ministarstvo obrazovanja i nauke TK</t>
  </si>
  <si>
    <t>Izgradnja predškolske ustanove u Sapni</t>
  </si>
  <si>
    <t>Općina Sapna, donatori i viši nivoi vlasti</t>
  </si>
  <si>
    <t>Općina Sapna, donatori,budžet Federacije BiH</t>
  </si>
  <si>
    <t>2.1.2.1. Inoviranje NPP za srednje obrazovanje</t>
  </si>
  <si>
    <t>Ministarstvo obrazovanja i nauke TK, Pedagoški Zavod,</t>
  </si>
  <si>
    <t>Unapređenje nastavnog procesa i usklađivanje nastavnih programa zasnovanih na ishodima učenja</t>
  </si>
  <si>
    <t>2.1.2.2. Stipendiranje učenika koji upišu deficitarna zanimanja</t>
  </si>
  <si>
    <t>Povećanje interesa mladih za školovanje za zanimanja koja su konkurentna na tržištu rada</t>
  </si>
  <si>
    <t>2.1.2.3. Implementacija akcionog plana o obrazovnim potrebama Roma i oslih nac. manjina</t>
  </si>
  <si>
    <t xml:space="preserve">Poboljšanje uslova za obrazovanje nacionalnih manjina </t>
  </si>
  <si>
    <t xml:space="preserve">2.1.3.1. Formiranje Radne grupe za planiranje i praćenje realizacije digitalizacije i informatizacije </t>
  </si>
  <si>
    <t>Radna grupa će imati zadatak planiranja i praćenja realizacije digitalizacije i informatizacije</t>
  </si>
  <si>
    <t xml:space="preserve">2.1.3.2. Poboljšanje uslova postojeće insfrastrukturne mreže </t>
  </si>
  <si>
    <t>Obrazovne ustanove</t>
  </si>
  <si>
    <t>Poboljšana postojeća infrastrukturna mreža interneta i fiksne telefonije</t>
  </si>
  <si>
    <t>2.1.3.3. Obuka nastavnika o korištenju digitalnih alata u funkciji podučavanja</t>
  </si>
  <si>
    <t>Ministarstvo obrazovanja i nauke TK , Pedagoški zavod TK, NVO</t>
  </si>
  <si>
    <t xml:space="preserve">Nastavnici u osnovnim i srednjim školama  koriste digitalne alate u funkciji podučavanja </t>
  </si>
  <si>
    <t>NVO</t>
  </si>
  <si>
    <t>2.1.3.4. Izrada softwera i primjena elektronske prijave i upisa učenika u prvi razred srednjih škola</t>
  </si>
  <si>
    <t>Omogućen elektronska pijava i upis učenika u srednje škole</t>
  </si>
  <si>
    <t>2.1.3.5. Izrada elektronskog dnevnika za srednje škole</t>
  </si>
  <si>
    <t>Ministarstvo obrazovanja i nauek TK</t>
  </si>
  <si>
    <t>Omogućena upotreba elektronskog dnevnika u srednjim školama</t>
  </si>
  <si>
    <t>2.1.3.6. Izrada elektronskog dnevnika za osnovne škoel</t>
  </si>
  <si>
    <t>2.1.6.1. Finansiranje programa u naučnoistraživačkom radu, u skladu sa Zakonom o naučnoistraživačkom radu, naučnoistraživačkim organizacijama te pravnim i fizičkim licima</t>
  </si>
  <si>
    <t xml:space="preserve">Unapređenje naučnoistraživačkog rada </t>
  </si>
  <si>
    <t xml:space="preserve">2.1.6.2. Osnivanje i finansiranje rada Kantonalnog savjeta za nauku i tehnologiju </t>
  </si>
  <si>
    <t>Poticanje osnovaca da upišu deficitarna obrtnička zanimanja kako bi po završetku obazovanja lakše dobili zaposlenje</t>
  </si>
  <si>
    <t>Gradačac</t>
  </si>
  <si>
    <t>Grad Gračanica</t>
  </si>
  <si>
    <t>Obezbijediti uslove za nastavak deminiranja sumnjivih površina na području Grada, gdje bi se nastavilo tehničko izviđanje, izrada projekata i deminiranje površina na području Grada Gračanica</t>
  </si>
  <si>
    <t>Donacija</t>
  </si>
  <si>
    <t>Izgradnja linije javne rasvjete u MZ Gornja Lohinja (povratak) -grad Gračanica (2021-2023)</t>
  </si>
  <si>
    <t>Obezbijediti uslove za realizaciju projekta kao jedne od faza gdje će se provesti aktivnosti na obezbjeđenju sredstava za finansiranje izgradnje nove linije javne rasvjete koja je uništena od posljedica  ratnih dejstava, što se projektom planiran nastavak realizacija u periodu 2021-2023</t>
  </si>
  <si>
    <t>Gračanica</t>
  </si>
  <si>
    <t>Uspostaviti profesionalno tijelo za prevenciju korupcije</t>
  </si>
  <si>
    <t>Vlada TK</t>
  </si>
  <si>
    <t xml:space="preserve">Profesionalno tijelo za prevenciju uspostavljeno </t>
  </si>
  <si>
    <t>Kontinuirano jačati kapacitete i resurse profesionalnog tijela za prevenciju korupcije</t>
  </si>
  <si>
    <t>Novoformirani Ured/tijelo za prevenciju korupcije</t>
  </si>
  <si>
    <t>Broj uspostavljenih alata za provođenje nadležnosti i broj pohađanih obuka</t>
  </si>
  <si>
    <t>Identifcirati i analizirati antikorupcijska zakonska rješenja iz nadležnosti Kantona</t>
  </si>
  <si>
    <t>Ministarstvo pravosuđa i uprave, Tim ili novoformirani Ured</t>
  </si>
  <si>
    <t>Izrađena lista identificiranih zakona koje je neophodno inicirati i usvojiti</t>
  </si>
  <si>
    <t>Inicirati izmjenu ili donošenja zakonskih rješenja viših nivoa vlasti kojima se sprečava ili procesuira korupcija (Zakoni o zaštiti prijavitelja korupcije, javnim nabavkama, sukoba interesa i drugih)</t>
  </si>
  <si>
    <t>Inicirane izmjene</t>
  </si>
  <si>
    <t>Sve institucije u TK</t>
  </si>
  <si>
    <t>Izrada Planova integriteta u svim institucijama u skladu sa Smjernicama APIK-a</t>
  </si>
  <si>
    <t>Broj izrađenih planova integriteta</t>
  </si>
  <si>
    <t>Tim Vlade  ili novoformirani Ured</t>
  </si>
  <si>
    <t>Kreirati i provoditi jedinstveni godišnji dinamički plan obuka iz oblasti prevencije korupcije i koordinacije borbe protiv korupcije za institucije sa javnim ovlaštenjima u TK</t>
  </si>
  <si>
    <t>Kreiran jedinstveni godišnji plan obuka za kontakt osobe, povećan broj održanih obuka</t>
  </si>
  <si>
    <t xml:space="preserve"> JP Autoceste FBiH</t>
  </si>
  <si>
    <t>TK, RS, BD</t>
  </si>
  <si>
    <t>Budžet Federacije BiH i JP Autoceste FBiH, kreditna sredstva</t>
  </si>
  <si>
    <t>TK, RS</t>
  </si>
  <si>
    <t>Budžet Federacije BiH i RS. JP Autoceste FBiH, kreditna sredstva</t>
  </si>
  <si>
    <t>JP Ceste FBiH</t>
  </si>
  <si>
    <t>Budžet Federacije BiH i JP Ceste FBiH i kreditna sredstva</t>
  </si>
  <si>
    <t>M 3.3.2.</t>
  </si>
  <si>
    <t>JU Direkcija regionalnih cesta</t>
  </si>
  <si>
    <t xml:space="preserve">JU Direkcija regionalnih cesta TK </t>
  </si>
  <si>
    <t>Rekonstrukcijom dionica regionalnih cesta obezbijedilo bi se znatno poboljšanje stanja postojeće mreže cesta kojim se gradovi i općine Tuzlanskog kantona međusobno povezuju te kvalitetnije povezivanje sa okruženjem.</t>
  </si>
  <si>
    <t>PERIOD IMPLEMEN2021-2027</t>
  </si>
  <si>
    <t xml:space="preserve">3.3.2.4. Rekonstrukcija, rehabilitacija i sanacija regionalne ceste R-456 „Priboj-Sapna“.
- dionica: od st. km. 3+175 do st. km. 6+790
</t>
  </si>
  <si>
    <t>M 3.3.3</t>
  </si>
  <si>
    <t>3.3.3.1. Projekat izgradnje rasvjete  centralne linije na polijetno slijetnoj stazi</t>
  </si>
  <si>
    <t>JP Međunarodni aerodrom Tuzla</t>
  </si>
  <si>
    <t>Izgradnja rasvjete centralne linije. Unaprjeđuje se postojeći sistem aerodromske rasvjete s ciljem smanjenja minumuma potrebne vidljivosti za provođenje operacija polijetanja i slijetanja. Broj otkazanih i preusmjerenih letova, uzrokovanih slabom vidljivošću bi se u konačnici smanjio, aerodorm učino atraktivnijim na tržištu zračnog prometa.</t>
  </si>
  <si>
    <t>Budzet FBiH</t>
  </si>
  <si>
    <t>Period implementacije 2021-2024</t>
  </si>
  <si>
    <t>3.3.3.2. Projekat unapređenja postojeće aerodromske rasvjete s ciljem podizanja kategorije poletno slijetne staze za precizno prilaženje CAT III</t>
  </si>
  <si>
    <t>Period implementacije 2023-2027</t>
  </si>
  <si>
    <t>3.3.3.3.Izrada investiciono-tehničke dokumentacije za projekat produženja polijetno slijetne staze</t>
  </si>
  <si>
    <t>Stvaranje preduslova za produženje PSS-a (polijetno slijetne staze). Povećanje konkurentnosti JP „Međunarodni aerodrom Tuzla“ d.o.o. Živinice na tržištu CARGO saobraćaja.</t>
  </si>
  <si>
    <t>Period implementacije 2026-2027</t>
  </si>
  <si>
    <t>3.3.3.4. Projekat zanavljanja habajućeg dijela polijetno slijetne staze, rekonstrukcija rolnica (A, B i F) i sanacija drenažnog sistema</t>
  </si>
  <si>
    <t>Produžavanje eksploatacionog vijeka polijetno-slijetne staze i unaprjeđenje uslova za manevrisanje zrakoplova na zemlji.</t>
  </si>
  <si>
    <t xml:space="preserve">3.3.3.5.Projekat izgradnje III gate </t>
  </si>
  <si>
    <t>Povećao bi se kapacitet postojećeg putničkog terminala, omogućilo dodatno povećanje prometa putnika, te pružio mogućnost da opslužuje tri odlazna leta u istom trenutku. Baziranje trećeg zrakoplova strateškog partnera Wizzair, te  sklapanje dodatnih ugovora sa drugim avio kompanijama. Povećanje prometa putnika, povećanje prihoda, dodatna radna mjesta.</t>
  </si>
  <si>
    <t>Period implementacije 2021-2022</t>
  </si>
  <si>
    <t>3.3.3.6.Projekat izgradnje objekta Centra za obuku stručnog osoblja i administrativne poslove</t>
  </si>
  <si>
    <t>Period implementacije 2023-2025</t>
  </si>
  <si>
    <t>3.3.3.7. Projekat ugradnje avio mosta</t>
  </si>
  <si>
    <t>Period implementacije 2025-2027</t>
  </si>
  <si>
    <t>3.3.3.8. Projekat proširenja pristanišne Platforme I i izgradnja servisne ceste</t>
  </si>
  <si>
    <t>Strateškim razvojem avio saobraćaja neophodo je obezbjediti dodatne parking pozicije za zrakoplove na pristanišnoj Platormi 1. Trenutni kapacitet od tri parking pozicije, uveliko otežava poslove prihvata i otpreme zrakoplova, u slučaju dodatnog i vanrednog saobraćaja, kada se opsluga vrši na Platformi 2, koja je udaljena od terminalne zgrade od treminalne zgrade i namjenja za cargo saobraćaj, kada je potrebno dislocirati opremu i ljudstvo, te prevesti putnike u oba smjera, a paralelno se vrši opsluga na Platformi 1. Što je ponekada i nemoguće ostvariti u propisanim vremenskim normativima, radi nedostatnosti opreme i ljudstva.
Izgradnjom servisne ceste, čija je primarna namjena kretanje vozila i opreme za opslugu zrakoplova, omogućilo bi viši stepen bezbjednosti, tj onemogućilo  bi koliziju putnika i opreme, smanjilo bi količinu slobodnih nepoznatih predmeta koji nastaju kao rezultat kretanja vozila preko platforme a predstavljaju značajnu opasnost prilikom startanja motora zbog mogućnosti usisa istih, te omogućilo simultano odvijanje procesa prihvata i otpreme putnika i zrakoplova.
Izrada ovog projekta bi svakako naš aerodrom učinila konkurentnijim i atraktivnijim za avio kompanije, jer bi omogućilo pozicioniranje zrakoplova uz pristanišnu zgradu, te smanjilo troškove koji su rezultat dislociranja opreme na drugu lokaciju, povećalo efektivnost opsluge osoblja.</t>
  </si>
  <si>
    <t>3.3.3.9. Projekat izgradnje hotela</t>
  </si>
  <si>
    <t>Uzimajuću u obzir činjenice da je JP „ Međunarodni aerodrom Tuzla“ bazni aerodrom avio kompanije Wizzair, koja operira na 16 destinacija i naš aerodrom stavlja na na prvo mjesto u Bosni i Hercegovini po broju destinacija, što je rezultat toga da naš aerodrom koriste putnici sa kompletne teritorije Bosne i Hercegovine kao i okolnih država. Prvi letovi sa zahtjevaju da putnici budu na našem aerodromu u ranim jutranjim satima, kad nema gradskog i međugradskog saobraćaja, kao i kasna slijetanja.Izgradnjom hotela smještajnog kapaciteta do 40 soba, omogućilo bi komitentima naših usluga veći komoditet i  ekonomičnija putovanja. Cilj izgradnje hotela je i smještaj putnika prilikom otkazivanja i pomjeranja  letova, kada se putnici na trošak avio kompanije smještaju u hotele iz okolnih mjesta. Hotel bi mogao biti atraktivan i za ciljanu skupinu turista, zbog neposredne blizine okolnih turističkih atrakcija, te bi mogao biti smještajni kapacitet u okviru turističkih aranžmana aerodromske turističke agencije. Izgradnjom hotela  ostvarili bi se dodatni prihodi aerodroma a paralaleno smanjili trošak avio kompaniji, koja u toj situaciji ne bi snosila troškove prevoza putnika  na relaciji aerodrom – hotel – aerodrom.</t>
  </si>
  <si>
    <t>3.3.3.10. Projekat izgradnje parkinga za putničke automobile i sistem zbirnjavanja sanitarno fekalnih i oborinskih voda</t>
  </si>
  <si>
    <t xml:space="preserve">Povećanje kvaliteta usluge i dodatne parking pozicije za putničke automobile. Rješavanje odvodnje sanitarno fekalnih i oborinskih voda sa izgradnjom separatora za prečišćavanje istih.Poboljšanje kvaliteta usluga i unapređenje prateće infrastrukture za objekte JP MAT 
</t>
  </si>
  <si>
    <t>Budzet FBiH, Direkcija cesta TK</t>
  </si>
  <si>
    <t>Period implementacije 2021-2023</t>
  </si>
  <si>
    <t>3.3.3.11. Projekat prilazno-opservacijskog puta prema JP „Međunarodni aerodrom Tuzla“ d.o.o. Živinice</t>
  </si>
  <si>
    <t>Poboljšanje pristupačnosti i cestovne komunikacije prema JP MAT sa zapadne strane kompleksa.Olakšao bi se protok putnika i putničkih vozila prema JP MAT uz podizanje nivoa sigurnosti.</t>
  </si>
  <si>
    <t>3.3.3.12. Projekat nabavke nedastajuće i nabavka nove aerdoromske opreme, te zanavljanje postojeće aerodromkske opreme</t>
  </si>
  <si>
    <t>Nabavka i zanavljanje aerodromske opreme s ciljem poboljšanja kvaliteta nivoa aerodromske usluge iz domena prihvata i otpreme zrakoplova, te proširenja opsega pruženih aerodromskih usluga prema aviokompanijama.</t>
  </si>
  <si>
    <t>Budzet FBiH, Budzet TK, Kreditna sredstva</t>
  </si>
  <si>
    <t>Budzet TK, Kreditna sredstva</t>
  </si>
  <si>
    <t>Period implementacije 2021-2027 - Usklađeno sa ZAHTJEVOM za DOB 2020-2024</t>
  </si>
  <si>
    <t xml:space="preserve">3.3.3.13. Projekat Izrade Master plana </t>
  </si>
  <si>
    <t>Izrada Master plana koji će obuhvatiti sve razvojne planove aerodroma, prikazati u jednom integrisanom dokumentu, a time i pojednostavniti postupak pribavljanja potrebnih dozvola za realizaciju projekata unaprjeđenja infrastrukture i objekata na JP MAT. Efikasnost, ekonomičnost i jednostavnost pribavljanja neophodnih dozvola kao preuslov za realizaciju infrastrukturnih objekata na JP MAT.</t>
  </si>
  <si>
    <t>Period implementacije 2022-2023</t>
  </si>
  <si>
    <t xml:space="preserve">3.3.3.14. Projekat izgradnje zapadnog krila putničkog terminala </t>
  </si>
  <si>
    <t xml:space="preserve">Stvaranje preduslova za dodatno proširenje kapaciteta za protok putnika kroz aerodrom Tuzla, koji bi pratili razvojne planove aerodroma u domenu saobraćaja. Poboljšanje kvaliteta aerodromskih usluga te usklađenost infrastrukturnog razvoja shodno razvoju aviosaobraćaja. </t>
  </si>
  <si>
    <t>3.3.3.15. Projekat izgradnje solarne elektrane sa studijom izvodljivosti</t>
  </si>
  <si>
    <t>Stvaranje pretpostavke za unaprjeđenje uslova iz okolišne dozvole JP MAT primjenom obnovljivih izvora energije, koji smanjuju negativan uticaj na ljude i okolinu. Izradom projekta uvidjeti mogućnost korištenja obnovljivih izvora energije u okviru aerodromskog kompleksa, čime bi se obezbijedili dodatni prihodi od alternativnih izvora napajanja, kao i pratili trendovi u oblasti ekološko prihvatljivih razvojnih projekata.</t>
  </si>
  <si>
    <t>Živinice 1 projekat</t>
  </si>
  <si>
    <t>3.2.2.1. Subvencije fizičkim osobama za zamjenu kotlova na ugalj sa kotlovima na pelet i toplotnim pumpama</t>
  </si>
  <si>
    <t>Povećan broj stambenih objekata na području TK u kojima su zamijenjeni izvori zagrijavanja ekološki prijatljivijim</t>
  </si>
  <si>
    <t>3.2.2.2. Subvencije privrednim društvima u privatnom vlasništvu za projekte korištenja energije iz obnovljivih izvora energije</t>
  </si>
  <si>
    <t>Povećan udio proizvodnje električne energiije iz obnovljivih izvora energije</t>
  </si>
  <si>
    <t>3.2.1.1. Provođenje mjera energijske efikasnosti na  javnim objektima (Javne ustanove iz oblasti obrazovanja, zravstvene ustanove, sudovi, policijske uprave itd.) u TK</t>
  </si>
  <si>
    <t>Ministarstvo prostornog uređenja i zaštite okolice TK, Ministarstvo obrazovanja i nauke TK, Ministarstvo privrede (Pametne škole 2), Javne ustanove i institucije na području TK, Centar za razvoj i podršku Tuzla, UNDP</t>
  </si>
  <si>
    <t>Povećan broj javnih objekata na kojima su primjenjene mjere energijske efikasnosti i povećan broj kotlova na pelet i toplotnih pumpi u javnim objektima</t>
  </si>
  <si>
    <t xml:space="preserve">U cilju jačanja omladinskih udruženja koje treba da budu pokretač pozitivnih promjena planiran je projekat Festival mladih. Cilj ovog projekta je razvoj omladinskog sektora na području Tuzlanskog kantona kako bi se 2025. godine stekli uslovi za kandidaturu Tuzlanskog kantona za Evropsku prijestolnicu mladih. </t>
  </si>
  <si>
    <t xml:space="preserve">Ministarstvo za kulturu, sport i mlade, Ministarstvo obrazovanja i nauke, Univerzitet u Tuzli, Omladinska udruženja, Nevladin sektor, Vijeća mladih, lokalne zajednice sa područja Tuzlanskog kantona, </t>
  </si>
  <si>
    <t>Grad Tuzla</t>
  </si>
  <si>
    <t>Podržana realizacija 20 projekata udruženja iz oblasti sporta koji direktno doprinose afirmaciji i razvoju amaterskog, rekreativnog i vrhunskog sporta</t>
  </si>
  <si>
    <t>Ojačani kapaciteti zdravstvenih ustanova da blagovremeno, efikasno i kvalitetno pruže zdravstvenu zaštitu, kako u normalnim uslovima tako i u slučajevima katastrofa i vanrednih situacija</t>
  </si>
  <si>
    <t>Opća bolnica Gračanica</t>
  </si>
  <si>
    <t xml:space="preserve"> JZU DZ Doboj Istok</t>
  </si>
  <si>
    <t>Unapređenje uslova rada u zdravstvenim ustranovama na području TK</t>
  </si>
  <si>
    <t>JZU DZ Lukavac</t>
  </si>
  <si>
    <t>Banja Ilidža</t>
  </si>
  <si>
    <t>JZU DZ Živinice</t>
  </si>
  <si>
    <t>JZU DZ Sapna</t>
  </si>
  <si>
    <t>Ojačani kapaciteti laboratorija i ustanova sa ciljem da mogu adekvatno odgovoriti zadacima u okviru laboratorijsko- biohemijske dijagnostike kao i drugih dijagnostičkih postupaka i metoda</t>
  </si>
  <si>
    <t>Ministarstvo zdravstva TK;  Zavod zdravstvenog osiguranja; JZU UKC Tuzla</t>
  </si>
  <si>
    <t>Ministarstvo zdravstva TK; Zdravstvene ustanove primarne i sekundarne zdravstvene zaštite na području TK; Zavod zdravstvenog osiguranja</t>
  </si>
  <si>
    <t xml:space="preserve">Očekivani rezultat projekta je formiran i opremljen Zavod za hitnu medicinsku pomoć TK, što bi doprinijelo pružanjem kvgalitetnije i brže pomoći u urgentnim stanjima na području TK </t>
  </si>
  <si>
    <t>Očekivani rezultat je obezbijeđenje optimalnog broja kvalitetnog kadra u zdravstvenim ustanovama, što je osnov za poboljšanje kvaliteta zdravstvene zaštite</t>
  </si>
  <si>
    <t>Ministarstvo zdravstva TK; Zavod za javno zdravstvo, JZU UKC i Domovi Zdravlja U TK</t>
  </si>
  <si>
    <t>Očekivani rezultat je stvaranje preduslova za adekvatan odgovor JZU UKC u slučajevima epidemijske pojave oboljenja</t>
  </si>
  <si>
    <t>JZU DZ Doboj Istok</t>
  </si>
  <si>
    <t>Poboljšana zaštita zdravstvenih radnika na radnom mjestu i unapređenje edukacije stanovništva u smislu zaštite od zaraznih bolesti</t>
  </si>
  <si>
    <t>Ministarstvo zdravstva TK; Zdravstvene ustanove primarne i sekundarne zdravstvene zaštite na području TK; JZU UKC Tuzla</t>
  </si>
  <si>
    <t>Očekivani rezultat je osposobljavanje medicinskih radnika za adekvatnu reakciju pri pojavi širenja zaraznih oboljenja, te edukacija stanovništva o značaju preventivnih i drugih postupaka</t>
  </si>
  <si>
    <t>Očekivani rezultat je smanjenje  broja oboljelih od raznih bolesti, te time i unaprijeđenje sistema integrisanih zdravstvenih usluga i poboljšan kvalitet života kao i sigurnost investiranja.</t>
  </si>
  <si>
    <t>Očekivani rezultat je uspostava funkcionalnog sistema komunikacije između ustanova i institucija koji bi omogućio kvalitetnu i blagovremenu reakciju u kriznim situacijama</t>
  </si>
  <si>
    <t>Očekivani rezultat je omogućavanje sigurne i efikasne razmjene informacija između svih učesnika zdravstvenog sistema u cilju podizanja dostupnosti i kvaliteta zdravstvene zaštite</t>
  </si>
  <si>
    <t xml:space="preserve">Očekivani rezultat je automatizacija i smanjenje troškova svih administrativnih postupaka i procesa koji prate osnovne djelatnosti zdravstvene zaštite.
</t>
  </si>
  <si>
    <t xml:space="preserve">Očekivani rezultat je omogućavanje stalne  i efikasne kontrole kvalitete pružanja zdravstvenih usluga </t>
  </si>
  <si>
    <t>Budžet institucije (000 KM)</t>
  </si>
  <si>
    <t>Ukupno (000 KM)</t>
  </si>
  <si>
    <t>3.1.4. Izgradnja nove i modernizacija postojeće vodne infastrukture</t>
  </si>
  <si>
    <t>2.4.2.1. Uspostavljanje registra pravnih lica u oblasti sporta na području Kantona</t>
  </si>
  <si>
    <t>2.4.2.2. Uspostavljanje registra fizičkih lica u oblasti sporta na području Kantona</t>
  </si>
  <si>
    <t>2.4.2.3. Realizacija programa podrške sportskim organizacijama i sportistima sa područja Kantona</t>
  </si>
  <si>
    <t>2.4.2.4. Izrada Strategije razvoja sporta TK</t>
  </si>
  <si>
    <t>2.3.4.2.Povećanje sredstava za finansiranje unapređenja infrastrukture i kapaciteta zaposlenim u službama koje su nadležne za rad sa mladima</t>
  </si>
  <si>
    <t>2.3.4.3.Implementacija programa o finansiranju, kontroli i efektima projekata za mlade</t>
  </si>
  <si>
    <t>2.3.4.4.Povećanje sredstava za finansiranje/sufinansiranje rada Vijeća mladih TK ili prostora za mlade</t>
  </si>
  <si>
    <t>2.3.4.5.Implementacija Strategije prema mladima TK</t>
  </si>
  <si>
    <t>2.3.4.6.Festival mladih - Evropska prijestolnica mladih</t>
  </si>
  <si>
    <t>2.3.3.4.1. Uspostavljanje Centra za demokratiju i aktivno građanstvo</t>
  </si>
  <si>
    <t>2.3.3.3.1. Obezbjediti sistem podrške i sufinanciranja projekata organizacija nevladinog sektora koji su u skladu sa razvojnim prioritetima Grada živinice</t>
  </si>
  <si>
    <t>2.1.7.1. Stipendiranje učenika koji upišu deficitarna zanimanja</t>
  </si>
  <si>
    <t xml:space="preserve">1.3.4.1 Izgradnja javnih kapaciteta za pružanje turističkih usluga na novim lokalitetima; </t>
  </si>
  <si>
    <t>1.3.4.2 Jačanje saradnje između turističkih radnika i lokalnih zajednica pri planiranju, pripremi i provođenju zajedničkih turističkih projekata i propratnih promotivnih aktivnosti;</t>
  </si>
  <si>
    <t>1.3.4.3. Priprema za korištenje dostupnih domaćih financijskih izvora (lokalnih i kantonalnih, te državnog budžeta) i zajedničko apliciranje za financiranje iz EU fondova</t>
  </si>
  <si>
    <t>3.1.4.1. Izgradnja i rekonstrukcija općinskih/gradskih i mjesnih vodovodnih sistema, po prioritetima jedinica lokalne samouprave</t>
  </si>
  <si>
    <t>3.1.4.2. Izgradnja i rekonstrukcija općinskih/gradskih i mjesnih kanalizacionih sistema, po prioritetima jedinica lokalne samouprave</t>
  </si>
  <si>
    <t>3.1.4.3.Izgradnja postrojenja za prečišćavanje komunalnih otpadnih voda, po prioritetima jedinica lokalne samouprave</t>
  </si>
  <si>
    <t>3.1.4.4.Izrada tehničke dokumentacije, izgradnja i rekonstrukcija objekata za zaštitu od poplava i  uređenje vodotoka II kategorije  po prioritetima jedinica lokalne samouprave</t>
  </si>
  <si>
    <t>3.1.4.5.Sanacija brane Modrac, IV faza</t>
  </si>
  <si>
    <t>PC1.2</t>
  </si>
  <si>
    <t>PC1.3</t>
  </si>
  <si>
    <t>PC3.3</t>
  </si>
  <si>
    <t>M3.3.1.</t>
  </si>
  <si>
    <t>PC3.2</t>
  </si>
  <si>
    <t>PC3.1</t>
  </si>
  <si>
    <t>PC2.5</t>
  </si>
  <si>
    <t>PC2.4</t>
  </si>
  <si>
    <t>PC2.3</t>
  </si>
  <si>
    <t>PC2.2</t>
  </si>
  <si>
    <t>PC2.1</t>
  </si>
  <si>
    <t>PC1.4</t>
  </si>
  <si>
    <t>M1.2.1</t>
  </si>
  <si>
    <t>M1.2.2</t>
  </si>
  <si>
    <t>M1.2.3</t>
  </si>
  <si>
    <t>M1.2.4</t>
  </si>
  <si>
    <t>M1.2.5</t>
  </si>
  <si>
    <t>M1.3.1</t>
  </si>
  <si>
    <t>M1.3.4</t>
  </si>
  <si>
    <t>M1.3.3</t>
  </si>
  <si>
    <t>M1.3.2</t>
  </si>
  <si>
    <t>M1.4.1</t>
  </si>
  <si>
    <t>M1.4.4</t>
  </si>
  <si>
    <t>M1.4.3</t>
  </si>
  <si>
    <t>M1.4.2</t>
  </si>
  <si>
    <t>M2.1.1</t>
  </si>
  <si>
    <t>M2.1.7</t>
  </si>
  <si>
    <t>M2.1.6</t>
  </si>
  <si>
    <t>M2.1.5</t>
  </si>
  <si>
    <t>M2.1.4</t>
  </si>
  <si>
    <t>M2.1.3</t>
  </si>
  <si>
    <t>M2.1.2</t>
  </si>
  <si>
    <t>M2.2.1</t>
  </si>
  <si>
    <t>M2.2.3</t>
  </si>
  <si>
    <t>M2.2.2</t>
  </si>
  <si>
    <t>M2.3.1</t>
  </si>
  <si>
    <t>M2.3.5</t>
  </si>
  <si>
    <t>M2.3.4</t>
  </si>
  <si>
    <t>M2.3.3</t>
  </si>
  <si>
    <t>M2.3.2</t>
  </si>
  <si>
    <t>M2.4.1</t>
  </si>
  <si>
    <t>M2.4.2</t>
  </si>
  <si>
    <t>M2.4.3</t>
  </si>
  <si>
    <t>M2.5.1</t>
  </si>
  <si>
    <t>M2.5.2</t>
  </si>
  <si>
    <t>M3.1.1</t>
  </si>
  <si>
    <t>M3.1.2</t>
  </si>
  <si>
    <t>M3.1.3</t>
  </si>
  <si>
    <t>M3.1.4</t>
  </si>
  <si>
    <t>M3.2.1</t>
  </si>
  <si>
    <t>M3.2.2</t>
  </si>
  <si>
    <t>M3.2.3</t>
  </si>
  <si>
    <t>A1.3.1.1</t>
  </si>
  <si>
    <t>A1.3.1.2</t>
  </si>
  <si>
    <t>A1.3.1.3</t>
  </si>
  <si>
    <t>A1.3.1.4</t>
  </si>
  <si>
    <t>A1.3.1.5</t>
  </si>
  <si>
    <t>A1.3.2.1</t>
  </si>
  <si>
    <t>A1.3.2.2</t>
  </si>
  <si>
    <t>A1.3.2.3</t>
  </si>
  <si>
    <t>A1.3.2.4</t>
  </si>
  <si>
    <t>A1.3.2.5</t>
  </si>
  <si>
    <t>A1.3.3.1</t>
  </si>
  <si>
    <t>A1.3.3.2</t>
  </si>
  <si>
    <t>A1.3.3.3</t>
  </si>
  <si>
    <t>A1.3.3.4</t>
  </si>
  <si>
    <t>A1.3.4.1</t>
  </si>
  <si>
    <t>A1.3.4.2</t>
  </si>
  <si>
    <t>A1.3.4.3</t>
  </si>
  <si>
    <t>A1.4.1.1</t>
  </si>
  <si>
    <t>A1.4.1.2</t>
  </si>
  <si>
    <t>A1.4.1.3</t>
  </si>
  <si>
    <t>A1.4.1.4</t>
  </si>
  <si>
    <t>A1.4.1.5</t>
  </si>
  <si>
    <t>A1.4.2.1</t>
  </si>
  <si>
    <t>A1.4.2.2</t>
  </si>
  <si>
    <t>A1.4.2.3</t>
  </si>
  <si>
    <t>A1.4.3.3</t>
  </si>
  <si>
    <t>A1.4.3.4</t>
  </si>
  <si>
    <t>A1.4.3.5</t>
  </si>
  <si>
    <t>A1.4.3.7</t>
  </si>
  <si>
    <t>A1.4.3.9</t>
  </si>
  <si>
    <t>A1.4.3.11</t>
  </si>
  <si>
    <t>A1.4.4.1</t>
  </si>
  <si>
    <t>A1.4.4.2</t>
  </si>
  <si>
    <t>A1.4.4.3</t>
  </si>
  <si>
    <t>A1.4.4.4</t>
  </si>
  <si>
    <t>A2.1.1.1</t>
  </si>
  <si>
    <t>A2.1.1.2</t>
  </si>
  <si>
    <t>A2.1.1.3</t>
  </si>
  <si>
    <t>A2.1.1.4</t>
  </si>
  <si>
    <t>A2.1.2.1</t>
  </si>
  <si>
    <t>A2.1.2.2</t>
  </si>
  <si>
    <t>A2.1.2.3</t>
  </si>
  <si>
    <t>A2.1.2.4</t>
  </si>
  <si>
    <t>A2.1.3.1</t>
  </si>
  <si>
    <t>A2.1.3.2</t>
  </si>
  <si>
    <t>A2.1.3.3</t>
  </si>
  <si>
    <t>A2.1.3.4</t>
  </si>
  <si>
    <t>A2.1.3.5</t>
  </si>
  <si>
    <t>A2.1.3.6</t>
  </si>
  <si>
    <t>A2.1.6.2</t>
  </si>
  <si>
    <t>A2.1.6.4</t>
  </si>
  <si>
    <t>A2.1.6.5</t>
  </si>
  <si>
    <t>A2.1.6.6</t>
  </si>
  <si>
    <t>A2.1.6.7</t>
  </si>
  <si>
    <t>A2.1.6.8</t>
  </si>
  <si>
    <t>A2.1.6.9</t>
  </si>
  <si>
    <t>A2.1.6.10</t>
  </si>
  <si>
    <t>A2.1.6.11</t>
  </si>
  <si>
    <t>A2.1.6.12</t>
  </si>
  <si>
    <t>A2.1.6.13</t>
  </si>
  <si>
    <t>A2.1.6.14</t>
  </si>
  <si>
    <t>2.1.6.14 Nabavka laboratorijske opreme</t>
  </si>
  <si>
    <t>2.1.6.13 Certificiranje opreme i laboratorija</t>
  </si>
  <si>
    <t>2.1.6.12 Pretplata na baze podataka</t>
  </si>
  <si>
    <t>2.1.6.11 Pretplata za stručne i naučne časopise</t>
  </si>
  <si>
    <t>2.1.6.10 Uspostavljanje sistema elektronskog izdavaštva</t>
  </si>
  <si>
    <t xml:space="preserve">2.1.6.9 Finansiranje/sufinansiranje akreditacije laboratorija </t>
  </si>
  <si>
    <t>2.1.6.8 Finansiranje/sufinasiranje kratkih posjeta s ciljem unapređenja NIR-a</t>
  </si>
  <si>
    <t>2.1.6.7 Finansiranje obuka za pisanje projektnih prijedloga za pristup međunarodnim fondovima</t>
  </si>
  <si>
    <t>2.1.6.6 Sufinansiranje publikovanja naučnih radova u relevantnim časopisima</t>
  </si>
  <si>
    <t>2.1.6.5 Finansiranje/sufinasiranje izdavanja časopisa i zbornika</t>
  </si>
  <si>
    <t>2.1.6.4 Finansiranje/sufinasiranje organizacije naučnih skupova, konferencija, simpozija, okruglih stolova i sl.</t>
  </si>
  <si>
    <t>2.1.6.3 Izrada idejnog projekta  Naučno-tehnološkog  parka u Kampusu Univerziteta (zona B2 idejnog rješenja)</t>
  </si>
  <si>
    <t>A2.1.7.1</t>
  </si>
  <si>
    <t>A2.2.6.1</t>
  </si>
  <si>
    <t>A2.2.6.2</t>
  </si>
  <si>
    <t>2.2.6.1 Edukacija kadrova</t>
  </si>
  <si>
    <t>2.2.6.2 Proširenje zdravstvene djelatnosti</t>
  </si>
  <si>
    <t>2.2.6.3 Prijem novih zdravstvenih radnika</t>
  </si>
  <si>
    <t>2.2.6.4 Uvođenje 24-časovnih dežurstava</t>
  </si>
  <si>
    <t>2.2.6.5 Rekonstrukcija objekata primarne i sekundarne zdravstvene zaštite (Domova zdravlja i područnih ambulanti)</t>
  </si>
  <si>
    <t>A2.2.6.5</t>
  </si>
  <si>
    <t>A2.2.6.4</t>
  </si>
  <si>
    <t>A2.2.6.3</t>
  </si>
  <si>
    <t>2.2.6.6 Opremanje zdravstvenih ustanova i pripadajućih laboratorija potrebnom dijagnostičkom i medicinskom opremom,</t>
  </si>
  <si>
    <t>A2.2.6.6</t>
  </si>
  <si>
    <t>A2.2.6.7</t>
  </si>
  <si>
    <t>2.2.6.7 Opremanje Centra urgentne medicine pri JZU UKC Tuzla (Adaptacija prostora i edukacija i upošljavanje osoblja);</t>
  </si>
  <si>
    <t>2.2.6.8 Formiranje i opremanje Zavoda za hitnu medicinsku pomoć TK (adaptacija prostora, nabavka potrebne opreme i edukacija osoblja)</t>
  </si>
  <si>
    <t>A2.2.6.8</t>
  </si>
  <si>
    <t>A2.2.6.9</t>
  </si>
  <si>
    <t>2.2.6.9 Angažovanje doktora deficitarnih specijalizacija, kao i drugog kvalitetnog medicinskog osoblja.</t>
  </si>
  <si>
    <t>A2.2.2.1</t>
  </si>
  <si>
    <t>2.2.2.1 Jačanje kapaciteta Univerzitetskog kliničkog centra da adekvatno odgovori na pojavu lako transmisivih zaraznih bolesti (COVID 19, SARS, MERS, Ebola, Fluenza itd.)</t>
  </si>
  <si>
    <t>A2.2.2.2</t>
  </si>
  <si>
    <t xml:space="preserve">2.2.2.2 Nabavka zaštitne opreme i izrada edukativnih letaka </t>
  </si>
  <si>
    <t>A2.2.2.3</t>
  </si>
  <si>
    <t>A2.2.2.4</t>
  </si>
  <si>
    <t>A2.2.2.5</t>
  </si>
  <si>
    <t>2.2.2.3 Edukacija medicinskih kadrova i stanovništva u prevenciji širenja zaraznih bolesti</t>
  </si>
  <si>
    <t>2.2.2.4 Donošenje i implementacija javnih politika prevencije zaraznih bolesti i ostalih bolesti srca i krvnih žila, malignih i rijetkih bolesti, zaštite i unapređenja mentalnog zdravlja, unapređenje seksualnog i reproduktivnog zdravlja, unapređenje ranog rasta, razvoja i ishrane djece, te sprečavanja zloupotrebe opojnih droga</t>
  </si>
  <si>
    <t>2.2.2.5 Jačati vertikalne i horizontalne komunikacije u kriznim javnozdravstvenim situacijama preko zajedničke platforme, koja automatizmom pokreće relevantne faktore</t>
  </si>
  <si>
    <t>A2.2.3.1</t>
  </si>
  <si>
    <t>2.2.3.1 Uspostavljanje svih neophodnih centralnih registara;</t>
  </si>
  <si>
    <t>2.2.3.2 Kreiran softver/modul za upravljanje statusom osiguranja osiguranih lica elektronskim putem – e-legitimacija; za upravljanje i kontrolni mehanizam nad izdavanjem lijekova i ampula – e-recept i nad izdavanjem ortopedskih pomagala; za upravljanje i kontrolu u ostvarivanju prava kod spriječenosti za rad; za upravljanje sistemom obavezne i preventivne imunizacije; za upravljanje javnim zdravljem i epidemiološkim stanjima u društvu;</t>
  </si>
  <si>
    <t>A2.2.3.2</t>
  </si>
  <si>
    <t>2.2.3.3 Uspostavljanje poboljšanog centralnog sistema za radiološku dijagnostiku (PACS) i njegova integracija u IZIS i centralnog sistema za laboratorijsku dijagnostiku (LIS) i njegova integracija u IZIS;</t>
  </si>
  <si>
    <t>A2.2.3.3</t>
  </si>
  <si>
    <t>2.2.3.4 Upravljanje ugovaranjem usluga i praćenje realizacije putem funkcionalnosti uspostavljenog elektronskog sistema;</t>
  </si>
  <si>
    <t>A2.2.3.4</t>
  </si>
  <si>
    <t>A2.2.3.5</t>
  </si>
  <si>
    <t>2.2.3.1Uspostavljen kontakt centar zdravstvenog sistema TK; formiranje elektronske baze znanja zdravstvenog sektora</t>
  </si>
  <si>
    <t>A2.3.1.1</t>
  </si>
  <si>
    <t>A2.3.2.1</t>
  </si>
  <si>
    <t>A2.3.3.1</t>
  </si>
  <si>
    <t>A2.3.3.2</t>
  </si>
  <si>
    <t>A2.3.3.3</t>
  </si>
  <si>
    <t>A2.3.3.4</t>
  </si>
  <si>
    <t>A2.3.4.1</t>
  </si>
  <si>
    <t>A2.3.4.2</t>
  </si>
  <si>
    <t>A2.3.4.3</t>
  </si>
  <si>
    <t>A2.3.4.4</t>
  </si>
  <si>
    <t>A2.3.4.5</t>
  </si>
  <si>
    <t>A2.3.4.6</t>
  </si>
  <si>
    <t>A2.3.5.1</t>
  </si>
  <si>
    <t>A2.4.2.1</t>
  </si>
  <si>
    <t>A2.4.2.2</t>
  </si>
  <si>
    <t>A2.4.2.3</t>
  </si>
  <si>
    <t>A2.4.2.4</t>
  </si>
  <si>
    <t>A2.5.1.1</t>
  </si>
  <si>
    <t>A2.5.2.1</t>
  </si>
  <si>
    <t>A2.5.2.2</t>
  </si>
  <si>
    <t>A2.5.2.3</t>
  </si>
  <si>
    <t>A3.1.1.1</t>
  </si>
  <si>
    <t>A3.1.1.2</t>
  </si>
  <si>
    <t>A3.1.1.3</t>
  </si>
  <si>
    <t>A3.1.2.1</t>
  </si>
  <si>
    <t>A3.1.2.2</t>
  </si>
  <si>
    <t>A3.1.2.3</t>
  </si>
  <si>
    <t>3.1.3.1. Nabavka analizatora za praćenje kvalitete zraka</t>
  </si>
  <si>
    <t>A3.1.3.1</t>
  </si>
  <si>
    <t>A3.1.4.1</t>
  </si>
  <si>
    <t>A3.1.4.2</t>
  </si>
  <si>
    <t>A3.1.4.3</t>
  </si>
  <si>
    <t>A3.1.4.4</t>
  </si>
  <si>
    <t>A3.1.4.5</t>
  </si>
  <si>
    <t>A3.2.1.1</t>
  </si>
  <si>
    <t>A3.2.2.1</t>
  </si>
  <si>
    <t>A3.2.2.2</t>
  </si>
  <si>
    <t xml:space="preserve">Unaprijediti uslove za sljetanje zrakoplova u uslovima smanjene vidljivosti (trenutno je uslov za slijetanje horizontalna vidljivost duž PSS od 550 m) – 
 CAT I. Savremenija insturmentalna opremljenost aerodroma, dodatno unaprjeđenje uslova za slijetanje u uslovima slabe vidljivosti, smanjenje broja otkazanih i preusmjerenih letova i time povećanje prihoda preduzeća, bolja konkurentska pozicija na tržištu.
</t>
  </si>
  <si>
    <t>Živinice 2, Lukavac 1, Banovići 1, Kalesija 1, Srebrenik 1, Gradačac 1, Gračanica 1, Tuzla 1</t>
  </si>
  <si>
    <t>A1.1.5.1</t>
  </si>
  <si>
    <t>Kalesija 2, Srebrenik 1, Čelić 1. Tuzla 2 projekta</t>
  </si>
  <si>
    <t>Živinice 1, Teočak 3 projekta</t>
  </si>
  <si>
    <t>Živinice, Gradačac, Srebrenik, Doboj Istok, Sapna 3, Kalesija 2, Kladanj, Lukavac 6 projekta</t>
  </si>
  <si>
    <t>Živinice 1, Lukavac 1, Sapna 2, Banovići 1, Gračanica 1, Tuzla 1 projekta</t>
  </si>
  <si>
    <t>Sapna 1, Čelić 2 projekta</t>
  </si>
  <si>
    <t>Sapna 1, Teočak 1 projekat</t>
  </si>
  <si>
    <t>Sapna 1,Srebrenik 1, Teočak 1, Gradačac 1 projekat</t>
  </si>
  <si>
    <t xml:space="preserve"> Živinice 1 projekat</t>
  </si>
  <si>
    <t>Gračanica 2 projekta</t>
  </si>
  <si>
    <t>Kalesija 1, Čelić 1 projekat</t>
  </si>
  <si>
    <t>Živinice 1, Kalesija 1, Gračanica 1 projekat</t>
  </si>
  <si>
    <t>Živinice 1, Lukavac 1, Kalesija 1 projekat</t>
  </si>
  <si>
    <t>Živinice 2, Srebrenik 1 projekat</t>
  </si>
  <si>
    <t>Tuzla 1 projekat</t>
  </si>
  <si>
    <t>Živinice 1, Srebrenik 1, Tuzla 1 projekat</t>
  </si>
  <si>
    <t>Gračanica 1, Tuzla 1 projekat</t>
  </si>
  <si>
    <t>Živinice 1, Sapna 1, Teočak 1 projekat</t>
  </si>
  <si>
    <t>Živinice 3, Lukavac1, Kalesija 1, Doboj Istok 1, Kladanj1 Gračanica 5, Tuzla 1 projekat</t>
  </si>
  <si>
    <t>Lukavac 3, Sapna 5, Kalesija 1, Teočak 2, Kladanj 1, Gračanica 2 projekta</t>
  </si>
  <si>
    <t>Živinice 1, Lukavac 1, Kalesija 1, Teočak 1, Gračanica 2 projekta</t>
  </si>
  <si>
    <t>Živinice 5, Lukavac 2, Banovići 1, Kalesija 4, Srebrenik 2, Gradačac 13, Gračanica 2, Sapna 4, Teočak 5, Čelić 1, Doboj Istok 3, Kladanj 4, Gračanica 1 projekat</t>
  </si>
  <si>
    <t>Živinice 1, Lukavac 1, Banovići 2, Kalesija 1,Srebrenik 1, Gradačac 1, Gračanica 2, Sapna 1, Teočak 1 projekat</t>
  </si>
  <si>
    <t>Živinice 1, Sapna 1, Kalesija 1, Čelić 1, Doboj Istok 1, Kladanj 1, Teočak 1, Gračanica 14 projekata</t>
  </si>
  <si>
    <t>2.3.4.1. Uspostavljanje funkcionalanog sistema rada sa mladima u skladu sa Zakonom o mladima FBiH</t>
  </si>
  <si>
    <t xml:space="preserve">Ministarstvo privrede Tuzlanskog kantona, JLS Kantona, Kantonalna privredna 
komora Tuzla, Obrtnička komora Tuzlanskog kantona </t>
  </si>
  <si>
    <t xml:space="preserve">Ministarstvo privrede Tuzlanskog kantona, JLS Kantona </t>
  </si>
  <si>
    <t xml:space="preserve">Ministarstvo privrede Tuzlanskog kantona, Grad Živinice </t>
  </si>
  <si>
    <t>Ministarstvo  pravosuđa i uprave TK</t>
  </si>
  <si>
    <t>Ministarstvo finansija TK</t>
  </si>
  <si>
    <t>Ministarstvo obrazovanja i nauke TK,</t>
  </si>
  <si>
    <t>Ministarstvo zdravstva TK</t>
  </si>
  <si>
    <t>Ministarstvo za kulturu, sport i mlade TK</t>
  </si>
  <si>
    <t>Uprava policije MUP-a TK</t>
  </si>
  <si>
    <t>Ministarstvo poljoprivrede, šumarstva i vodoprivrede TK,</t>
  </si>
  <si>
    <t>A2.5.2.4</t>
  </si>
  <si>
    <t xml:space="preserve">1.4.2.1. Jačanje zaštite ljudskih prava </t>
  </si>
  <si>
    <t xml:space="preserve">1.4.2.3. Evaluiranje i osnaživanje rada i organizacije privrednih odjeljenja pri sudovima radi utvrđivanja potreba i optimalne organizaciono funkcionalne strukture </t>
  </si>
  <si>
    <t>A1.4.2.4</t>
  </si>
  <si>
    <t xml:space="preserve">1.4.1.1.Provođenje stalne obuke korisnika budžeta sa ciljem unapređenja fiskalne discipline u Tuzlanskom kantonu </t>
  </si>
  <si>
    <t xml:space="preserve">1.4.1.3. Povećanje efikasnosti u naplati javnih prihoda </t>
  </si>
  <si>
    <t xml:space="preserve">1.4.1.4. Povećanje učinka u trošenju javnih sredstava i obima i efikasnosti javnih investicija </t>
  </si>
  <si>
    <t xml:space="preserve">1.4.1.5. Osiguranje pravovremenog i sistematskog provođenja preporuka iz revizorskih izvještaja </t>
  </si>
  <si>
    <t>A3.1.1.4</t>
  </si>
  <si>
    <t>3.1.1.4 Nabavka kontejnera za selektivno odvajanje otpada</t>
  </si>
  <si>
    <t>2.5.2.3. Izrada Strategije razvoja MUP -a TK 2021-2027.</t>
  </si>
  <si>
    <t>A2.5.2.5</t>
  </si>
  <si>
    <t>2.5.2.5 Deminiranje područja Grada Gračanica</t>
  </si>
  <si>
    <t>A1.3.3.5</t>
  </si>
  <si>
    <t>1.3.3.5 Promocija i brendiranje Tuzlanskog kantona kao poželjne turističke destinacije</t>
  </si>
  <si>
    <t>A1.1.4.4</t>
  </si>
  <si>
    <t>2.4.3.1 Izgradnja zgrade Arhiva Tuzlansklog kantona</t>
  </si>
  <si>
    <t>2.4.2.2  Reknstrukcija i izgradnja zgrade Muzeja istočne Bosne</t>
  </si>
  <si>
    <t>A2.4.3.1</t>
  </si>
  <si>
    <t>A2.4.3.2</t>
  </si>
  <si>
    <t>Ministarstvo za kulturu, sport i mlade TK, Arhiv TK</t>
  </si>
  <si>
    <t>Ministarstvo za kulturu, sport i mlade TK, Muzej Istočne Bosne</t>
  </si>
  <si>
    <t>Predlagač Udruženje Amica Educa Tuzla</t>
  </si>
  <si>
    <t>1.1.1.1. Program podrške javnim preduzećima i privrednim društvima</t>
  </si>
  <si>
    <t>1.1.1.2. Implementacija i unapređenje procesa dodjele i naplate koncesija u Tuzlanskom kantonu</t>
  </si>
  <si>
    <t xml:space="preserve">Ministarstvo privrede Tuzlanskog kantona (Odjeljenje za industriju, energetiku i rudarstvo), Kantonalna privredna komora Tuzla </t>
  </si>
  <si>
    <t>A1.1.1.2</t>
  </si>
  <si>
    <t>Implementirana sredstva u svrhu pružanja podrške javnim preduzećima i privrednim društvima u vlasništvu TK</t>
  </si>
  <si>
    <t>UNDP, USAID, GIZ i dr.</t>
  </si>
  <si>
    <t>Programi JLS unapređenja poslovanja privrednih subjekata</t>
  </si>
  <si>
    <t xml:space="preserve">Programi JLS razvoja poslovne infrastrukture </t>
  </si>
  <si>
    <t>Programi JLS unapređenja zapošljavanja na području TK</t>
  </si>
  <si>
    <t>Programi JLS zaštite i uređenja poljoprivrednog zemljišta</t>
  </si>
  <si>
    <t xml:space="preserve">Programi JLS direktne novčane podrške  poljoprivrednim proizvođačima </t>
  </si>
  <si>
    <t>Programi JLS podrške održivom ruralnom razvoju</t>
  </si>
  <si>
    <t>Programi JLS savjetodavne, stručne i ostale usluge podrške razvoju poljoprivrede,   šumarstva i vodoprivrede</t>
  </si>
  <si>
    <t xml:space="preserve">Programi JLS razvoja atraktivnih saržaja turističke ponude </t>
  </si>
  <si>
    <t>Programi JLS razvoja turističke infrastrukture i investicija u turizmu</t>
  </si>
  <si>
    <t>Programi JLS razvijanja sistema prevencije i borbe protiv korupcije</t>
  </si>
  <si>
    <t>Programi JLS izgradnje i proširenja kapaciteta javnih predškolskih ustanova</t>
  </si>
  <si>
    <t>Programi JLS poboljšanja kvaliteta osnovnog, srednjeg i visokog obrazovanja</t>
  </si>
  <si>
    <t>Programi JLS jačanja kapaciteta zdravstvenih ustanova</t>
  </si>
  <si>
    <t>Programi JLS jačanja institucionalnih kapaciteta u području implementacije politike prema mladima</t>
  </si>
  <si>
    <t>Programi JLS unapređenja statusa boračke populacije na području TK</t>
  </si>
  <si>
    <t>Programi JLS unapređenja uslova za razvoj i bavljenje sportom</t>
  </si>
  <si>
    <t xml:space="preserve">Programi JLS unapređenja uslova za kulturno-historijski razvoj </t>
  </si>
  <si>
    <t>Programi JLS jačanja kapaciteta općina i gradova za pružanje odgovora na prirodne i druge nesreće te ublažavanje i otklanjanje direktnih posljedica prirodnih i drugih nesreća</t>
  </si>
  <si>
    <t>Programi JLS uspostave funkcionalnog sistema upravljanja otpadom</t>
  </si>
  <si>
    <t>Programi JLS izgradnje nove i modernizacija postojeće vodne infastrukture</t>
  </si>
  <si>
    <t>Programi JLS unapređenja energijske efikasnosti stambenog i saobraćajnog sektora</t>
  </si>
  <si>
    <t>Programi JLS proširenja mreže snabdijvanja toplotnom energijom u daljinskom sistemu grijanja</t>
  </si>
  <si>
    <t>Programi JLS izgradnja mreže cesta na području Tuzlanskog kantona</t>
  </si>
  <si>
    <t>Podržano osnivanje novih i razvoj  postojećih poduzetničkih potpornih institucija – Poduzetnički inkubator Sapna, Naučno-tehonološki park Živinice i u okviru njega Centar za razvoj novih tehnologija i dr.</t>
  </si>
  <si>
    <t xml:space="preserve">1.1.3.3. Podrška osnivanju i kapacitiranju novih i razvoju postojećih poduzetničkih potpornih institucija na području Tuzlanskog kantona </t>
  </si>
  <si>
    <t>A1.1.5.2</t>
  </si>
  <si>
    <t>A1.1.5.3</t>
  </si>
  <si>
    <t>A1.1.5.4</t>
  </si>
  <si>
    <t>A1.1.5.5</t>
  </si>
  <si>
    <t>A1.1.5.6</t>
  </si>
  <si>
    <t>A1.1.5.7</t>
  </si>
  <si>
    <t>A1.1.5.8</t>
  </si>
  <si>
    <t>A1.1.5.9</t>
  </si>
  <si>
    <t>A1.1.5.10</t>
  </si>
  <si>
    <t>Realizovane mjere: Tvoja prilika, Prilika za sve, Doprinos -500, Periodično/sezonsko zapošljavanje, Nova prilika, javni radovi i pomoć potrebnim</t>
  </si>
  <si>
    <t xml:space="preserve">Realizovana mjera: Zapošljavanje žena </t>
  </si>
  <si>
    <t>Realizovana mjera: Zapošljavanje demobiliziranih branilaca</t>
  </si>
  <si>
    <t>Realizovana mjera: Služba u saradnji sa poslodavcima</t>
  </si>
  <si>
    <t>Realizovana mjera: Tražim poslodavca</t>
  </si>
  <si>
    <t>Realizovana mjera: Poduzetništvo za mlade</t>
  </si>
  <si>
    <t>Realizovana mjera: Poduzetništvo za sve</t>
  </si>
  <si>
    <t>Realizovana mjera: Poduzetništvo za demobilizirane borce</t>
  </si>
  <si>
    <t>Realizovana mjera: Druga prilika</t>
  </si>
  <si>
    <t>Realizovana mjera: Poduzetništvo za žene</t>
  </si>
  <si>
    <r>
      <t xml:space="preserve">Povećanje kapaciteta preduzeća u smislu stručnosti ljudskih resursa, što će utjecati na unaprijeđenje efikasnosti ali i produktivnosti njihovog poslovanja. Zbog negativnih utjecaja pandemije COVID-19, programi podrške pri zapošljavanju </t>
    </r>
    <r>
      <rPr>
        <sz val="6"/>
        <rFont val="Calibri Light"/>
        <family val="2"/>
      </rPr>
      <t>projektima finansiranja pripravnika, volontera i prvog profesionalnog zaposlenja</t>
    </r>
  </si>
  <si>
    <t>Živinice, Teočak</t>
  </si>
  <si>
    <t>1.1.4.4 Podrška novim investicijama putem primjene modela javno-privatnog partnerstva na području grada Živinice</t>
  </si>
  <si>
    <t>1.2.1.1. Zaštita i uređenje poljoprivrednog zemljišta</t>
  </si>
  <si>
    <t>A1.2.1.1</t>
  </si>
  <si>
    <t xml:space="preserve">1.2.2.1. Direktne novčane podrške  poljoprivrednim proizvođačima u  oblasti biljne i animalne proizvodnje </t>
  </si>
  <si>
    <t>A1.2.2.1</t>
  </si>
  <si>
    <t>A1.2.3.1</t>
  </si>
  <si>
    <t>1.2.3.1. Uspostavljanje ekonomski održivog i ekološki prihvatljivog  upravljanja šumama</t>
  </si>
  <si>
    <t>Unapređenje postojećih turističkih odredišta</t>
  </si>
  <si>
    <t>A1.1.3.1</t>
  </si>
  <si>
    <t>A1.1.3.2</t>
  </si>
  <si>
    <t>A1.1.3.3</t>
  </si>
  <si>
    <t>A1.1.3.4</t>
  </si>
  <si>
    <t>1.1.5.1. Program sufinansiranja zapošljavanja 2021, mjere: Tvoja prilika, Prilika za sve, Doprinos -500, Periodično/sezonsko zapošljavanje,, Nova prilika, javni radovi i pomoć potrebnim</t>
  </si>
  <si>
    <t>1.1.5.2. Program sufinansiranja zapošljavanja 2021, mjera: Zapošljavanje žena</t>
  </si>
  <si>
    <t>1.1.5.3. Program sufinansiranja zapošljavanja 2021, mjera: Zapošljavanje demobiliziranih branilaca</t>
  </si>
  <si>
    <t>1.1.5.4. Program sufinansiranja zapošljavanja 2021, mjera: Služba u saradnji sa poslodavcima</t>
  </si>
  <si>
    <t>1.1.5.5. Program sufinansiranja zapošljavanja 2021, mjera: Tražim poslodavca</t>
  </si>
  <si>
    <t>1.1.5.6. Program sufinansiranja samozapošljavanja 2021, mjera: Poduzetništvo za mlade</t>
  </si>
  <si>
    <t>1.1.5.7. Program sufinansiranja samozapošljavanja 2021, mjera:Poduzetništvo za žene</t>
  </si>
  <si>
    <t>1.1.5.8. Program sufinansiranja samozapošljavanja 2021,, mjera: Poduzetništvo za sve</t>
  </si>
  <si>
    <t>1.1.5.9. Program sufinansiranja samozapošljavanja 2021,, mjera: Poduzetništvo za demobilizirane borce</t>
  </si>
  <si>
    <t>1.1.5.10. Program sufinansiranja samozapošljavanja 2021, mjera: Druga prilika</t>
  </si>
  <si>
    <t>1.1.5.11. Unapređenje zapošljavanja boračkih kategorija na području TK</t>
  </si>
  <si>
    <t>1.1.5.12. Program unapređenje zapošljavanja na području TK</t>
  </si>
  <si>
    <t>A1.1.5.11</t>
  </si>
  <si>
    <t>A1.1.5.12</t>
  </si>
  <si>
    <t>1.2.4.1. Podrška održivom ruralnom razvoju</t>
  </si>
  <si>
    <t>1.2.5.1. Savjetodavne, stručne i ostale usluge podrške razvoju poljoprivrede,   šumarstva i vodoprivrede</t>
  </si>
  <si>
    <t>1.3.1.1. Organizaciono povezivanje i operativno umrežavanje svih interesnih strana - javnih institucija i privatnih operatera (agencije, turistička poduzeća, ugostiteljski objekti i sl.)</t>
  </si>
  <si>
    <t>1.3.1.2. Prikupljanje informacija i priprema baze podatake za cjelokupnu lokalnu turističku ponudu na području TK</t>
  </si>
  <si>
    <t>1.3.1.3. Analiza postojeće turističke ponude i mogućnosti za aktiviranje dodatnih turističkih resursa</t>
  </si>
  <si>
    <t>1.3.1.4. Uvezivanje elemenata turističke ponude u turističke proizvode radi uspostavljanja atraktivnih turističkih ruta</t>
  </si>
  <si>
    <t>1.3.1.5. Podrška investicijama u privatnom smještaju</t>
  </si>
  <si>
    <t>Vodeći partner projekta je Općina Nijemci iz Hrvatske, dok su partneri iz BiH Grad Tuzla i Udruženje za razvoj NERDA iz Tuzle, a iz Crne Gore Centar za zaštitu i pročuvanje ptica i Javno preduzeće za Nacionalne parkove Crne Gore.
PA.CON želi doprinijeti razvoju održivog turizma korištenjem i aktiviranjem neiskorištenih prirodnih resursa  regije CBC. 
Očekivani ishodi PA.CON-a u BiH su: izgradjena turistička ruta od 25 km sa oznakama ornitofaune;  nabavka 20 bicikala; izgrađena 3 platoa/odmorišta vidikovca; 16 mikropiknik lokacija sa pratećim sadržajima, Ilinčica preuređena u turističko mjesto s obnovljenom 1 kućom na Ilinčici sa pratećim objektima; kuća uređena da prihvati posjetioce (školski uzrast i rekreativci), uređena u svrhu održavanja edukacija; promocija turizma, obrazovanje iz oblasti turizma, odmaralište i razvoj rekreacijskih i sportskih aktivnosti; obnovljen pristupni put s instaliranom LED javnom rasvjetom i označenim biciklističkim rutama.</t>
  </si>
  <si>
    <t>FZZZ</t>
  </si>
  <si>
    <t>1.3.3.1. Izrada zajedničkih promotivnih materijala i osmišljavanje promotivnih akcija (stranica, publikacija, događaja, sajmova)</t>
  </si>
  <si>
    <t>1.3.3.2. Promocija investicija u smještajne kapacitete</t>
  </si>
  <si>
    <t>1.3.3.3. Zajednička promocija čitavog područja TK kao turističke destinacije zasnovane na svim lokalnim resursima i atrakcijama (prirodnim, kulturnim, tradicionalnim običajima i dr.)</t>
  </si>
  <si>
    <t>1.3.3.4. Unapređenje i integraciju sistema turističkog informisanja</t>
  </si>
  <si>
    <t xml:space="preserve">Koordiniranje poslovima razvojnog planiranja i upravljanje razvojem u Tuzlanskom kantonu </t>
  </si>
  <si>
    <t xml:space="preserve">Izrada i praćenje Programa javnih investicija Tuzlanskog kantona (Public Investment Program - skraćeno PIP/PJI) </t>
  </si>
  <si>
    <t xml:space="preserve">Podrška nedovoljno razvijenim, nerazvijenim i izrazito nerazvojenim jedinicama lokalne samouprave u Tuzlanskom kantonu </t>
  </si>
  <si>
    <t xml:space="preserve">Priprema i implementacija projekata razvojnih prioriteta Tuzlanskog kantona </t>
  </si>
  <si>
    <t xml:space="preserve">Stvaranje preduslova za unaprjeđenje koordinacije razvojnog planiranja, praćenja i izvještavanja na nivou Tuzlanskog kantona, u okviru čega će se pored ostalog obavljati i poslovi koordinacija izrade integralne i sektorskih strategija, te programiranje i usklađivanje trogodišnjih i godišnjih planova rada </t>
  </si>
  <si>
    <t>Efikasnije upravljanje sredstvima koja se prikupljaju i investiraju u infrastrukturne razvojne projekte</t>
  </si>
  <si>
    <t xml:space="preserve">Sufinansiranje projekata u skladu sa Zakonom o podršci nedovoljno razvijenim, nerazvijenim i izrazito nerazvojenim jedinicama lokalne samouprave u Tuzlanskom kantonu </t>
  </si>
  <si>
    <t xml:space="preserve"> Privlačenje kako domaćih i međunarodnih sredstava za realizaciju razvojnih projekata </t>
  </si>
  <si>
    <t>Programi JLS prevencije i suzbijanja zaraznih i drugih bolesti</t>
  </si>
  <si>
    <t>U skaldu sa zakonom o Zaštiti od nasilja u porodici, finansiranje Sigurne kuće bi trebalo biti obezbijeđeno u omjeru 30% Kantonalni nivo i 70% sa nivoaFederacije BH</t>
  </si>
  <si>
    <t>Ministarstvo za boračka pitanja TK</t>
  </si>
  <si>
    <t>Živinice 1, Sapna 1, Kalesija 1, Gračanica 2 projekta</t>
  </si>
  <si>
    <t>3.3.2.13. Rekonstrukcija, rehabilitacija i sanacija regionalne ceste R-455a „Svatovac-Živinice-Bašigovci-Zelenika“,
- dionica Svatovac-Živinice: st. km. 11+700 do st. km. 16+460
- dionica Živinice-Bašigovci-Zelenika: 
od st. km. 7+575 do st. km. 10+850
od st. km. 12+790 do st. km. 13+990</t>
  </si>
  <si>
    <t>3.3.2.12. Rekonstrukcija regionalne ceste R-456 „Previle-Humci-Šibošnica“,
- dionica: Humci kraj rekonstrukcije – Jasenica (makadamski dio)</t>
  </si>
  <si>
    <t>3.3.2.11. Rehabilitacija i sanacija regionalne ceste R-459 „Tuzla-Dokanj-Šibošnica-Čelić“.
- dionica: Šibošnica-Lovački dom</t>
  </si>
  <si>
    <t>3.3.2.7. Rehabilitacija i sanacija regionalne ceste R-456b „Priboj-Teočak“.
- dionica: od st. km. 0+000 do st. km. 3+000
- dionica: od st. km. 6+850 do st. km. 8+390</t>
  </si>
  <si>
    <t>3.3.2.6. Rekonstrukcija, rehabilitacija i sanacija regionalne ceste R-456b „Priboj-Teočak“.
- dionica: od st. km. 4+600 do st. km. 6+140 (nastavak)</t>
  </si>
  <si>
    <t>3.3.2.5. Rekonstrukcija, rehabilitacije i sanacija regionalne ceste R-463 „Gradačac-Tramošnica (granica F. BiH)“. 
- dionica: od st. km. 0+000 - do st. km 3+850 (granica Federacije BiH)</t>
  </si>
  <si>
    <t>3.3.2.3. Rekonstrukcija, rehabilitacija i sanacija regionalne ceste R-465b „Klokotnica-Lukavica-Kapetani“.
- dionica: od st. km. 1+350 do st. km. 2+050</t>
  </si>
  <si>
    <t xml:space="preserve">3.3.2.1. Rekonstrukcija, rehabilitacija i sanacija regionalne ceste R-460 „Gračanica-Bukva-Doborovci-Srnice“. 
- most na Sokoluši na st. km. 1+200
- dionica: st. km. 3+900 do st. km. 5+900
- dionica: od st. km. 16+000 do st. km. 18+800
- dionica: od st. km. 23+984 do st. km. 25+564+most
</t>
  </si>
  <si>
    <t>3.3.2.2. Rekonstrukcija, rehabilitacija i sanacija regionalne ceste R-461a „Srebrenik-Orahovica Donja“.
- dionica: st. 3 + 100 do st. 4 + 000 
- dionica: od st. km. 12+400  do st. km. 13+450</t>
  </si>
  <si>
    <t>3.3.2.8. Rehabilitacija i sanacija regionalne ceste R-456a „Kalesija-Sapna“.
- dionica: od st. km. 5+550 do st. km. 8+000</t>
  </si>
  <si>
    <t>3.3.2.9. Rekonstrukcija, rehabilitacija i sanacija regionalne ceste R-469 „Živinice-Međaš“.
- dionica: od st. km. 7+950 do st. km. 9+550</t>
  </si>
  <si>
    <t>3.3.2.10. Rekonstrukcija regionalne ceste R-458 „Simin Han-Gornja Tuzla-površnice“,
- dionica: od mosta u čaršiji – skretanje za Kovačicu L=cca 2.800,00 m</t>
  </si>
  <si>
    <t>3.3.2.14. Rekonstrukcija, rehabilitacija i sanacija regionalne ceste R-469 „Živinice-Banovići-Ribnica“,
- dionica Banovići-Ribnica: st. 1 + 600 do st. 4 + 000 
- dionica Živinice-Banovići: 
- most na Oskovi na st. km. 3+043</t>
  </si>
  <si>
    <t>3.3.2.15. Rekonstrukcija, rehabilitacije i sanacija regionalne ceste R-471 „Lukavac-Vijenac-Banovići“, 
- dionica: od st. km. 24+025- do st. km 28+025 
- dionica: od st. km. 2+250 - do st. km 3+850
- most na Spreči na st. km. 0+393</t>
  </si>
  <si>
    <t xml:space="preserve">3.3.2.16. Saobraćajna signalizacija i oprema
</t>
  </si>
  <si>
    <t>Realizacijom navedenih projekata znatno bi se podigao nivo saobraćajne bezbijednosti na regionalnim cestama TK (Izgradnja uzdignutih ploha na regionalnim cestama TK predviđenih projektom smirivanja saobraćaja u školskim zonama, Usklađivanje vertikalne saobraćajne signalizacije na regionalnim cestama TK sa saobraćajnim projektima i projektom smirivanja saobraćaja u školskim zonama (uključujući LED saobraćajne znakove), Nabavka i ugradnja  zaštitnih ograda na regionalnim cestama TK, Zaštita kosina i sprječavanje odrona  na regionalnim cestama TK, Nabavka i ugradnja stacionarnih automatskih uređaja za brojanje i kategorizaciju vozila, Nabavka i ugradnja prefabrikovanih termoplastičnih oznaka na kolovozu u školskim zonama na regionalnim cestama TK, Izrada i revizija noveliranih saobraćajnih projekata za dio mreže regionalnih cesta TK, Identifikacija i rangiranje crnih tačaka na mreži regionalnih cesta TK, Izrada i revizija projekata sanacije crnih tačaka na mreži regionalnih cesta TK, Provjera sigurnosti regionalnih cesta TK (RSI))</t>
  </si>
  <si>
    <t>Programi JLS jačanja socijalno-društvenih programa, socijalnog rada i pronatalitetnih mjera i politika</t>
  </si>
  <si>
    <t>Ministarstvo za rad, socijalnu politiku i povratak TK; Udruženje građana "Vive Žene" uz podršku Ministarstva za rad, socijalnu politiku i povratak Tuzlanskog kantona</t>
  </si>
  <si>
    <t>Poboljšanje materijalnog statusa porodica sa djecom</t>
  </si>
  <si>
    <t>Donošenje Zakona o osnivanju JU Centra za autizam</t>
  </si>
  <si>
    <t>Razvojni projekt . Program raspodjele sredstava za materijalno zbrinjavanje lica u stanju socijalne potrebe.</t>
  </si>
  <si>
    <t>Razvojni projekt Program raspodjele sredstava jednokratnih novčanih pomoći licima u stanju socijalne potrebe.+A186:M186</t>
  </si>
  <si>
    <t>Razvojni projekt  Program raspodjele sredstava za subvenciju prijevoza djece, učenika i studenata</t>
  </si>
  <si>
    <t xml:space="preserve">Program raspodjele sredstava prevencije ovisnosti o drogama, prevencije, intervencije i resocijalizacije maloljetničke delinkvencije </t>
  </si>
  <si>
    <t>Umrežavanje i koordinacija ustanova i organizacija koje se bave socijalnom zaštitom djece i odraslih u cilju efikasnijeg korištenja resursa</t>
  </si>
  <si>
    <t>Podržati razvoj programa jačanja porodica, uključujući programe prevencije maloljetničkog prestupništva, rodno zasnovanog i porodičnog nasilja i svih drugih oblika nasilja i drugih socio-patoloških pojava</t>
  </si>
  <si>
    <t>Podržati i razvijati savjetodavno-terapijske programe za pojedince i porodice u kriznim situacijama kroz rad Porodicnih savjetovališta</t>
  </si>
  <si>
    <t xml:space="preserve">Podržati institucije i programe prevencije bolesti ovisnosti </t>
  </si>
  <si>
    <t xml:space="preserve">Zaštita, rehabilitacija i osnaživanje žrtava nasilja na TK kroz rad Sigurne kuce i multisektorsku saradnju </t>
  </si>
  <si>
    <t>Podrška za realizaciju projekata neprofitnih organizacija koji doprinose unapređenju položaja Roma na području grada Tuzle</t>
  </si>
  <si>
    <t>Konitinuirano poticanje  i osnaživanje modela održivog razvoja turizma kao pokretača razvoja  JLS</t>
  </si>
  <si>
    <t xml:space="preserve">Aktivnosti imaju praktičnu vrijednost za sve nositelje razvoja turizma u turističkim destinacijama na području Tuzlanskog kantona. Registar turističkih atrakcija je alat koji omogućava dalju razradu projekta razvoja svake destinacije pojedinačno na kvalitetan način u uz podršku stručnih institucija. </t>
  </si>
  <si>
    <t xml:space="preserve">Turistička zajednica TK </t>
  </si>
  <si>
    <t>Turistička zajednica TK (članarine)</t>
  </si>
  <si>
    <t>Donatorske organizacije/Gradovi/ Opštine/ viši nivoi vlasti</t>
  </si>
  <si>
    <t>Realizacija ovog projekta dovesti će do povećanog broja dolaska domaćih i stranih  turista</t>
  </si>
  <si>
    <t>Unaprijeđenje znanja kroz transfer tehnologija i dobre poslovne prakse, uspostavljeno horizontalno i vertikalno interesno povezivanje svih subjekata u sektoru turizma</t>
  </si>
  <si>
    <t xml:space="preserve">Umrežavanje aktera iz turističkog sektora </t>
  </si>
  <si>
    <t xml:space="preserve">Jačanje kapaciteta za pripremu projekata kantonalnih i lokalnih javnih tijela i obezbjeđenje sredstava za prioritetne infrastrukturno-razvojne turističke projekte od značaja za Tuzlanski kanton. </t>
  </si>
  <si>
    <t>Turistička zajednica TK i ostale TZ odnosno gradovi i opštine</t>
  </si>
  <si>
    <t>Projekti JLS - Promocija i brendiranje Tuzlanskog kantona kao poželjne turističke destinacije</t>
  </si>
  <si>
    <t>1.4.2.4. Edukacija stečajnih sudija i upravnika</t>
  </si>
  <si>
    <t xml:space="preserve">1.4.2.2. Digitalizacijom rada u pravosuđu smanjenje troškova pravosudnog sistema </t>
  </si>
  <si>
    <t>1.4.1.2. Rasterećenje  privrede kontinuiranim radom na smanjivanju parafiskalnih nameta i eventualnom ukidanju</t>
  </si>
  <si>
    <t>SC2</t>
  </si>
  <si>
    <t>KSP_2</t>
  </si>
  <si>
    <t>KSP10</t>
  </si>
  <si>
    <t>KSP9</t>
  </si>
  <si>
    <t>SP4</t>
  </si>
  <si>
    <t>SP6</t>
  </si>
  <si>
    <t>KSP8</t>
  </si>
  <si>
    <t>SC3</t>
  </si>
  <si>
    <t>KSP3</t>
  </si>
  <si>
    <t>KSP4</t>
  </si>
  <si>
    <t>SP5</t>
  </si>
  <si>
    <t>A3.2.3.1.</t>
  </si>
  <si>
    <t>KSP5</t>
  </si>
  <si>
    <t>SP1</t>
  </si>
  <si>
    <t>SP2</t>
  </si>
  <si>
    <t>SP3</t>
  </si>
  <si>
    <t>A1.2.4.1</t>
  </si>
  <si>
    <t>A1.2.5.1</t>
  </si>
  <si>
    <t>A2.3.1.2</t>
  </si>
  <si>
    <t>A2.3.1.3</t>
  </si>
  <si>
    <t>A2.3.1.4</t>
  </si>
  <si>
    <t>A2.3.1.5</t>
  </si>
  <si>
    <t>A2.3.1.6</t>
  </si>
  <si>
    <t>A2.3.1.7</t>
  </si>
  <si>
    <t>A2.3.1.8</t>
  </si>
  <si>
    <t>A2.3.1.9</t>
  </si>
  <si>
    <t>A2.3.1.10</t>
  </si>
  <si>
    <t>A2.3.1.11</t>
  </si>
  <si>
    <t>A2.3.5.2</t>
  </si>
  <si>
    <t>A2.3.5.3</t>
  </si>
  <si>
    <t>A2.3.5.4</t>
  </si>
  <si>
    <t>A2.3.5.5</t>
  </si>
  <si>
    <t>A2.3.5.6</t>
  </si>
  <si>
    <t>A2.3.5.7</t>
  </si>
  <si>
    <t>A2.3.5.8</t>
  </si>
  <si>
    <t>A2.3.5.9</t>
  </si>
  <si>
    <t>KSP1</t>
  </si>
  <si>
    <t>A3.3.2.1</t>
  </si>
  <si>
    <t>A3.3.2.2</t>
  </si>
  <si>
    <t>A3.3.2.3</t>
  </si>
  <si>
    <t>A3.3.2.4</t>
  </si>
  <si>
    <t>A3.3.2.5</t>
  </si>
  <si>
    <t>A3.3.2.6</t>
  </si>
  <si>
    <t>A3.3.2.7</t>
  </si>
  <si>
    <t>A3.3.2.8</t>
  </si>
  <si>
    <t>A3.3.2.9</t>
  </si>
  <si>
    <t>A3.3.2.10</t>
  </si>
  <si>
    <t>A3.3.2.11</t>
  </si>
  <si>
    <t>A3.3.2.12</t>
  </si>
  <si>
    <t>A3.3.2.13</t>
  </si>
  <si>
    <t>A3.3.2.14</t>
  </si>
  <si>
    <t>A3.3.2.15</t>
  </si>
  <si>
    <t>A3.3.2.16</t>
  </si>
  <si>
    <t>A3.3.3.1</t>
  </si>
  <si>
    <t>A3.3.3.2</t>
  </si>
  <si>
    <t>A3.3.3.3</t>
  </si>
  <si>
    <t>A3.3.3.4</t>
  </si>
  <si>
    <t>A3.3.3.5</t>
  </si>
  <si>
    <t>A3.3.3.6</t>
  </si>
  <si>
    <t>A3.3.3.7</t>
  </si>
  <si>
    <t>A3.3.3.8</t>
  </si>
  <si>
    <t>A3.3.3.9</t>
  </si>
  <si>
    <t>A3.3.3.10</t>
  </si>
  <si>
    <t>A3.3.3.11</t>
  </si>
  <si>
    <t>A3.3.3.12</t>
  </si>
  <si>
    <t>A3.3.3.13</t>
  </si>
  <si>
    <t>A3.3.3.14</t>
  </si>
  <si>
    <t>A3.3.3.15</t>
  </si>
  <si>
    <t>Dodatno bi se smanjili  troškovi preduzeća educiranjem kadrova preduzeća, povećali bi se prihodi preduzeća korištenjem centra od strane eksternih korisnika. Uzimajući u obzir činjenicu da  u JP „Međunarodni aerodrom Tuzla“d.o.o. egzistira Centar za obuku stručnog osoblja  za poslove koji su od značaja za sigurnost zračne plovidbe na aerodromu, prihvaćen i certificiran od strane regulatora aerodroma BHDCA,  koji je osnovan kao rezultat potrebe za kontiuranom obukom osoblja,što je uveliko smanjilo troškove preduzeća, jer su uposlenici na obuke išli u druge centre.
Razvojem saobraćaja, javlja se potreba za dodatnim uposlenicima te njihovom edukacijom kao i proširenjem vrsta obuka, pa bi izgradnjom novog objekta CZOK, sa savremeno opremljenim kabinetima i povećanim kapacitetima, Centar za obuku kadrova, stvorio uslove za pružanje usluga educiranja uposlenika i drugih aerodroma, te time ostvario značajne prihode. Kao prateći infrastrukturalni dio, cilj je izgraditi i trening poligon za kadrove  iz domena spasilačko vatrogasnih  poslova, te bi time naš centar bio jedinstven u BiH, i mogao bi pružati usluge obuke strukturalnog vatrogasnog osoblja. Izgradnjom objekta za Centar za obuku kadrova, stvorio uslove za pružanje usluga educiranja uposlenika i drugih aerodroma, te time ostvario značajne prihode. Kao prateći infrastrukturalni dio, cilj je izgraditi i trening poligon za kadrove  iz domena spasilačko vatrogasnih  poslova, te bi time naš centar bio jedinstven u BiH, i mogao bi pružati usluge obuke strukturalnog vatrogasnog osoblja. U slučaju potrebe dodatnog proširenja kapaciteta postojećeg putničkog terminala, neophodno je kancelarije za administartivne poslove preseliti na novu lokaciju, prostor za tu namjenu bi bio obezbijeđen u predmetnom objektu.</t>
  </si>
  <si>
    <t>Dodatnim proširenjem prostora za prihvat i otpremu putnika 
(odlazni / dolazni gate ), te građevinskim konceptom njihovog širenja, uzimajući u obzir činjenice, da bi se taj prostor proširio nadogradnjom na već postojeći prostor, izgradnjom dodatnog sprata,  te položajem terminalne zgrade u odnosu na pristanišnu platfromu.Ugradnjom avio mostova, poslovi prihvata i otpreme putnika na pristanišoj platformi bi bili ubrzani, sigurniji i pružali bi veći komoditet putnicima, kao komitentima naših usluga, a u konačnici uvećali bi prihode aerodorma, uzimajući u obzir da se usluge korištenja avio mostova naplaćuju od avio kompanija.</t>
  </si>
  <si>
    <t>Sigurna i efikasna razmjena informacija između svih učesnika zdravstvenog sistema u cilju podizanja dostupnosti i kvaliteta zdravstvene zaštite;
Aktivno učešće građana u brizi o sopstvenom zdravlju, prije svega u smislu potpune informiranosti i određene slobode izbora, stepena odlučivanja i uticaja na sopstveni tretman, kao i učešća u prevenciji;Razmjena informacija od značaja za obavljanje naučno-istraživačke djelatnosti, kao i obavljanje permanentnog obrazovanja medicinskog osoblja; Automatizacija i smanjenje troškova svih administrativnih postupaka i procesa koji prate osnovne djelatnosti zdravstvene zaštite.</t>
  </si>
  <si>
    <t>KSP6</t>
  </si>
  <si>
    <t>SP7</t>
  </si>
  <si>
    <t>KSP7</t>
  </si>
  <si>
    <t>JLS</t>
  </si>
  <si>
    <t>A2.3.2.2</t>
  </si>
  <si>
    <t>A2.3.2.3</t>
  </si>
  <si>
    <t xml:space="preserve">Afirmacija i razvoj amaterskog, rekreativnog i vrhunskog sporta na području grada Tuzla </t>
  </si>
  <si>
    <t>Zaštita ljudskih prava utvrđenih zakonom I međunarodnim pravnim aktima, unapređenje razumijevanja I poštivanja ljudskih prava</t>
  </si>
  <si>
    <t>Uspostavljanje elektronskih baza, efikasnija i ekonomičnija obrada predmeta, process koji rad pravosudnih institucija čini lakšim, bržim  povezanijim</t>
  </si>
  <si>
    <t>Jačati znanje, vještine, motiviranost stručnih kadrova</t>
  </si>
  <si>
    <t>Kontinuirano vršiti edukaciju i povećati stručnost i znanje</t>
  </si>
  <si>
    <t>Postignuta racionalizacija troškova privrednih subjekata smanjenjem parafiskalnih nameta</t>
  </si>
  <si>
    <t>Unaprijeđena naplata javnih prihoda</t>
  </si>
  <si>
    <t>Unaprijeđena fiskalna disciplina zahvaljujući provedenim obukama</t>
  </si>
  <si>
    <t>Efikasnija implementacija javnih sredstava</t>
  </si>
</sst>
</file>

<file path=xl/styles.xml><?xml version="1.0" encoding="utf-8"?>
<styleSheet xmlns="http://schemas.openxmlformats.org/spreadsheetml/2006/main">
  <numFmts count="1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141A]General"/>
    <numFmt numFmtId="165" formatCode="[$-141A]#,##0"/>
    <numFmt numFmtId="166" formatCode="&quot;Yes&quot;;&quot;Yes&quot;;&quot;No&quot;"/>
    <numFmt numFmtId="167" formatCode="&quot;True&quot;;&quot;True&quot;;&quot;False&quot;"/>
    <numFmt numFmtId="168" formatCode="&quot;On&quot;;&quot;On&quot;;&quot;Off&quot;"/>
    <numFmt numFmtId="169" formatCode="[$€-2]\ #,##0.00_);[Red]\([$€-2]\ #,##0.00\)"/>
  </numFmts>
  <fonts count="64">
    <font>
      <sz val="11"/>
      <color theme="1"/>
      <name val="Calibri"/>
      <family val="2"/>
    </font>
    <font>
      <sz val="11"/>
      <color indexed="8"/>
      <name val="Calibri"/>
      <family val="2"/>
    </font>
    <font>
      <sz val="10"/>
      <name val="Arial"/>
      <family val="2"/>
    </font>
    <font>
      <sz val="6"/>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6"/>
      <color indexed="9"/>
      <name val="Calibri Light"/>
      <family val="2"/>
    </font>
    <font>
      <sz val="6"/>
      <color indexed="8"/>
      <name val="Calibri Light"/>
      <family val="2"/>
    </font>
    <font>
      <sz val="6"/>
      <color indexed="62"/>
      <name val="Calibri Light"/>
      <family val="2"/>
    </font>
    <font>
      <sz val="6"/>
      <color indexed="49"/>
      <name val="Calibri Light"/>
      <family val="2"/>
    </font>
    <font>
      <sz val="6"/>
      <color indexed="10"/>
      <name val="Calibri Light"/>
      <family val="2"/>
    </font>
    <font>
      <sz val="6"/>
      <color indexed="60"/>
      <name val="Calibri Light"/>
      <family val="2"/>
    </font>
    <font>
      <sz val="6"/>
      <color indexed="30"/>
      <name val="Calibri Light"/>
      <family val="2"/>
    </font>
    <font>
      <sz val="6"/>
      <color indexed="8"/>
      <name val="Calibri"/>
      <family val="2"/>
    </font>
    <font>
      <sz val="6"/>
      <name val="Calibri"/>
      <family val="2"/>
    </font>
    <font>
      <sz val="6"/>
      <color indexed="36"/>
      <name val="Calibri Light"/>
      <family val="2"/>
    </font>
    <font>
      <b/>
      <sz val="6"/>
      <name val="Calibri Light"/>
      <family val="2"/>
    </font>
    <font>
      <sz val="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6"/>
      <color theme="0"/>
      <name val="Calibri Light"/>
      <family val="2"/>
    </font>
    <font>
      <sz val="6"/>
      <color theme="1"/>
      <name val="Calibri Light"/>
      <family val="2"/>
    </font>
    <font>
      <sz val="6"/>
      <color rgb="FF000000"/>
      <name val="Calibri Light"/>
      <family val="2"/>
    </font>
    <font>
      <sz val="6"/>
      <color theme="8"/>
      <name val="Calibri Light"/>
      <family val="2"/>
    </font>
    <font>
      <sz val="6"/>
      <color rgb="FFFFFFFF"/>
      <name val="Calibri Light"/>
      <family val="2"/>
    </font>
    <font>
      <sz val="6"/>
      <color theme="4"/>
      <name val="Calibri Light"/>
      <family val="2"/>
    </font>
    <font>
      <sz val="6"/>
      <color rgb="FFFF0000"/>
      <name val="Calibri Light"/>
      <family val="2"/>
    </font>
    <font>
      <sz val="6"/>
      <color rgb="FFC00000"/>
      <name val="Calibri Light"/>
      <family val="2"/>
    </font>
    <font>
      <sz val="6"/>
      <color rgb="FF0070C0"/>
      <name val="Calibri Light"/>
      <family val="2"/>
    </font>
    <font>
      <sz val="6"/>
      <color theme="1"/>
      <name val="Calibri"/>
      <family val="2"/>
    </font>
    <font>
      <sz val="6"/>
      <color rgb="FF7030A0"/>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right style="thin"/>
      <top style="thin"/>
      <bottom style="thin"/>
    </border>
    <border>
      <left>
        <color indexed="63"/>
      </left>
      <right style="thin">
        <color indexed="8"/>
      </right>
      <top style="thin">
        <color indexed="8"/>
      </top>
      <bottom style="thin">
        <color indexed="8"/>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2">
    <xf numFmtId="0" fontId="0" fillId="0" borderId="0" xfId="0" applyFont="1" applyAlignment="1">
      <alignment/>
    </xf>
    <xf numFmtId="3" fontId="53" fillId="33" borderId="10" xfId="0" applyNumberFormat="1" applyFont="1" applyFill="1" applyBorder="1" applyAlignment="1">
      <alignment horizontal="center" vertical="center" wrapText="1"/>
    </xf>
    <xf numFmtId="3" fontId="54" fillId="18" borderId="11" xfId="0" applyNumberFormat="1" applyFont="1" applyFill="1" applyBorder="1" applyAlignment="1">
      <alignment horizontal="center" vertical="center" wrapText="1"/>
    </xf>
    <xf numFmtId="0" fontId="54" fillId="6" borderId="10" xfId="0" applyFont="1" applyFill="1" applyBorder="1" applyAlignment="1">
      <alignment horizontal="left" vertical="center" wrapText="1"/>
    </xf>
    <xf numFmtId="3" fontId="54" fillId="6" borderId="10" xfId="0" applyNumberFormat="1" applyFont="1" applyFill="1" applyBorder="1" applyAlignment="1">
      <alignment horizontal="center" vertical="center" wrapText="1"/>
    </xf>
    <xf numFmtId="0" fontId="54" fillId="0" borderId="10" xfId="0" applyFont="1" applyBorder="1" applyAlignment="1">
      <alignment horizontal="left" vertical="center" wrapText="1"/>
    </xf>
    <xf numFmtId="0" fontId="3" fillId="6"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55" fillId="6" borderId="10" xfId="0" applyFont="1" applyFill="1" applyBorder="1" applyAlignment="1">
      <alignment horizontal="left" vertical="center" wrapText="1"/>
    </xf>
    <xf numFmtId="0" fontId="55" fillId="34" borderId="10" xfId="0" applyFont="1" applyFill="1" applyBorder="1" applyAlignment="1">
      <alignment horizontal="left" vertical="center" wrapText="1"/>
    </xf>
    <xf numFmtId="3" fontId="23" fillId="34" borderId="10" xfId="0" applyNumberFormat="1" applyFont="1" applyFill="1" applyBorder="1" applyAlignment="1">
      <alignment horizontal="center" vertical="center" wrapText="1"/>
    </xf>
    <xf numFmtId="0" fontId="54" fillId="6" borderId="10" xfId="0" applyFont="1" applyFill="1" applyBorder="1" applyAlignment="1">
      <alignment horizontal="center" vertical="center" wrapText="1"/>
    </xf>
    <xf numFmtId="3" fontId="3" fillId="6" borderId="10" xfId="0" applyNumberFormat="1" applyFont="1" applyFill="1" applyBorder="1" applyAlignment="1">
      <alignment horizontal="center" vertical="center" wrapText="1"/>
    </xf>
    <xf numFmtId="3" fontId="54" fillId="34" borderId="10" xfId="0" applyNumberFormat="1" applyFont="1" applyFill="1" applyBorder="1" applyAlignment="1">
      <alignment horizontal="center" vertical="center" wrapText="1"/>
    </xf>
    <xf numFmtId="3" fontId="23" fillId="6" borderId="10" xfId="0"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18" borderId="10" xfId="0" applyFont="1" applyFill="1" applyBorder="1" applyAlignment="1">
      <alignment horizontal="left" vertical="center" wrapText="1"/>
    </xf>
    <xf numFmtId="0" fontId="54" fillId="34" borderId="10" xfId="0" applyFont="1" applyFill="1" applyBorder="1" applyAlignment="1">
      <alignment horizontal="left" vertical="center" wrapText="1"/>
    </xf>
    <xf numFmtId="3" fontId="3" fillId="6" borderId="10" xfId="0" applyNumberFormat="1" applyFont="1" applyFill="1" applyBorder="1" applyAlignment="1">
      <alignment horizontal="left" vertical="center" wrapText="1"/>
    </xf>
    <xf numFmtId="3" fontId="23" fillId="6" borderId="10" xfId="0" applyNumberFormat="1" applyFont="1" applyFill="1" applyBorder="1" applyAlignment="1">
      <alignment horizontal="left" vertical="center" wrapText="1"/>
    </xf>
    <xf numFmtId="0" fontId="56" fillId="0" borderId="10" xfId="0" applyFont="1" applyBorder="1" applyAlignment="1">
      <alignment horizontal="left" vertical="center" wrapText="1"/>
    </xf>
    <xf numFmtId="3" fontId="56" fillId="0" borderId="10" xfId="0" applyNumberFormat="1" applyFont="1" applyFill="1" applyBorder="1" applyAlignment="1">
      <alignment horizontal="center" vertical="center" wrapText="1"/>
    </xf>
    <xf numFmtId="0" fontId="56" fillId="34" borderId="10" xfId="0" applyFont="1" applyFill="1" applyBorder="1" applyAlignment="1">
      <alignment horizontal="left" vertical="center" wrapText="1"/>
    </xf>
    <xf numFmtId="3" fontId="56" fillId="34" borderId="10" xfId="0" applyNumberFormat="1" applyFont="1" applyFill="1" applyBorder="1" applyAlignment="1">
      <alignment horizontal="center" vertical="center" wrapText="1"/>
    </xf>
    <xf numFmtId="0" fontId="55" fillId="6" borderId="10" xfId="0" applyFont="1" applyFill="1" applyBorder="1" applyAlignment="1">
      <alignment horizontal="center" vertical="center" wrapText="1"/>
    </xf>
    <xf numFmtId="4" fontId="53" fillId="33" borderId="10" xfId="0" applyNumberFormat="1" applyFont="1" applyFill="1" applyBorder="1" applyAlignment="1">
      <alignment horizontal="left" vertical="center" wrapText="1"/>
    </xf>
    <xf numFmtId="4" fontId="3" fillId="18" borderId="10" xfId="0" applyNumberFormat="1" applyFont="1" applyFill="1" applyBorder="1" applyAlignment="1">
      <alignment horizontal="left" vertical="center" wrapText="1"/>
    </xf>
    <xf numFmtId="0" fontId="3" fillId="6" borderId="10" xfId="0" applyFont="1" applyFill="1" applyBorder="1" applyAlignment="1">
      <alignment horizontal="center" vertical="center" wrapText="1"/>
    </xf>
    <xf numFmtId="0" fontId="57" fillId="6" borderId="10" xfId="0" applyFont="1" applyFill="1" applyBorder="1" applyAlignment="1">
      <alignment horizontal="center" vertical="center" wrapText="1"/>
    </xf>
    <xf numFmtId="3" fontId="54" fillId="18" borderId="10" xfId="0" applyNumberFormat="1" applyFont="1" applyFill="1" applyBorder="1" applyAlignment="1">
      <alignment horizontal="center" vertical="center" wrapText="1"/>
    </xf>
    <xf numFmtId="0" fontId="55" fillId="18" borderId="10" xfId="0" applyFont="1" applyFill="1" applyBorder="1" applyAlignment="1">
      <alignment horizontal="left" vertical="center" wrapText="1"/>
    </xf>
    <xf numFmtId="0" fontId="53" fillId="33" borderId="12" xfId="0" applyFont="1" applyFill="1" applyBorder="1" applyAlignment="1">
      <alignment vertical="center" wrapText="1"/>
    </xf>
    <xf numFmtId="0" fontId="54" fillId="18" borderId="12" xfId="0" applyFont="1" applyFill="1" applyBorder="1" applyAlignment="1">
      <alignment vertical="center" wrapText="1"/>
    </xf>
    <xf numFmtId="0" fontId="53" fillId="33" borderId="10" xfId="0" applyFont="1" applyFill="1" applyBorder="1" applyAlignment="1">
      <alignment vertical="center" wrapText="1"/>
    </xf>
    <xf numFmtId="0" fontId="54" fillId="18" borderId="10" xfId="0" applyFont="1" applyFill="1" applyBorder="1" applyAlignment="1">
      <alignment vertical="center" wrapText="1"/>
    </xf>
    <xf numFmtId="0" fontId="54" fillId="0" borderId="0" xfId="0" applyFont="1" applyAlignment="1">
      <alignment vertical="center"/>
    </xf>
    <xf numFmtId="0" fontId="56" fillId="0" borderId="0" xfId="0" applyFont="1" applyAlignment="1">
      <alignment vertical="center"/>
    </xf>
    <xf numFmtId="0" fontId="54" fillId="0" borderId="0" xfId="0" applyFont="1" applyAlignment="1">
      <alignment vertical="center" wrapText="1"/>
    </xf>
    <xf numFmtId="0" fontId="3" fillId="0" borderId="0" xfId="0" applyFont="1" applyAlignment="1">
      <alignment vertical="center"/>
    </xf>
    <xf numFmtId="3" fontId="23"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4" fillId="34" borderId="0" xfId="0" applyFont="1" applyFill="1" applyAlignment="1">
      <alignment vertical="center"/>
    </xf>
    <xf numFmtId="0" fontId="56"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54" fillId="0" borderId="0" xfId="0" applyFont="1" applyAlignment="1">
      <alignment horizontal="left" vertical="center"/>
    </xf>
    <xf numFmtId="0" fontId="54" fillId="0" borderId="0" xfId="0" applyFont="1" applyAlignment="1">
      <alignment horizontal="center" vertical="center"/>
    </xf>
    <xf numFmtId="0" fontId="23" fillId="18" borderId="10" xfId="0" applyFont="1" applyFill="1" applyBorder="1" applyAlignment="1">
      <alignment horizontal="left" vertical="center" wrapText="1"/>
    </xf>
    <xf numFmtId="0" fontId="54" fillId="6" borderId="10" xfId="0" applyNumberFormat="1" applyFont="1" applyFill="1" applyBorder="1" applyAlignment="1">
      <alignment horizontal="center" vertical="center" wrapText="1"/>
    </xf>
    <xf numFmtId="0" fontId="23" fillId="6"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3" fillId="18" borderId="11" xfId="0" applyNumberFormat="1" applyFont="1" applyFill="1" applyBorder="1" applyAlignment="1">
      <alignment horizontal="center" vertical="center" wrapText="1"/>
    </xf>
    <xf numFmtId="0" fontId="55" fillId="6" borderId="10" xfId="0" applyNumberFormat="1" applyFont="1" applyFill="1" applyBorder="1" applyAlignment="1">
      <alignment horizontal="center" vertical="center" wrapText="1"/>
    </xf>
    <xf numFmtId="0" fontId="23" fillId="34" borderId="10" xfId="0" applyNumberFormat="1" applyFont="1" applyFill="1" applyBorder="1" applyAlignment="1">
      <alignment horizontal="center" vertical="center" wrapText="1"/>
    </xf>
    <xf numFmtId="0" fontId="54" fillId="18"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0" fontId="56" fillId="34" borderId="10" xfId="0" applyNumberFormat="1" applyFont="1" applyFill="1" applyBorder="1" applyAlignment="1">
      <alignment horizontal="center" vertical="center" wrapText="1"/>
    </xf>
    <xf numFmtId="0" fontId="56" fillId="0" borderId="10" xfId="0" applyNumberFormat="1" applyFont="1" applyBorder="1" applyAlignment="1">
      <alignment horizontal="center" vertical="center" wrapText="1"/>
    </xf>
    <xf numFmtId="0" fontId="54" fillId="0" borderId="0" xfId="0" applyNumberFormat="1" applyFont="1" applyAlignment="1">
      <alignment horizontal="center" vertical="center"/>
    </xf>
    <xf numFmtId="0" fontId="54" fillId="35" borderId="10" xfId="0" applyFont="1" applyFill="1" applyBorder="1" applyAlignment="1">
      <alignment horizontal="center" vertical="center" wrapText="1"/>
    </xf>
    <xf numFmtId="0" fontId="54" fillId="35" borderId="10" xfId="0" applyNumberFormat="1" applyFont="1" applyFill="1" applyBorder="1" applyAlignment="1">
      <alignment horizontal="center" vertical="center" wrapText="1"/>
    </xf>
    <xf numFmtId="0" fontId="23" fillId="0" borderId="10" xfId="0" applyNumberFormat="1" applyFont="1" applyBorder="1" applyAlignment="1">
      <alignment horizontal="center" vertical="center" wrapText="1"/>
    </xf>
    <xf numFmtId="3" fontId="23" fillId="6" borderId="11" xfId="0" applyNumberFormat="1" applyFont="1" applyFill="1" applyBorder="1" applyAlignment="1">
      <alignment horizontal="center" vertical="center" wrapText="1"/>
    </xf>
    <xf numFmtId="0" fontId="23" fillId="6" borderId="11" xfId="0" applyNumberFormat="1" applyFont="1" applyFill="1" applyBorder="1" applyAlignment="1">
      <alignment horizontal="center" vertical="center" wrapText="1"/>
    </xf>
    <xf numFmtId="0" fontId="54" fillId="18" borderId="11" xfId="0" applyNumberFormat="1" applyFont="1" applyFill="1" applyBorder="1" applyAlignment="1">
      <alignment horizontal="center" vertical="center" wrapText="1"/>
    </xf>
    <xf numFmtId="0" fontId="3" fillId="18" borderId="11" xfId="0" applyFont="1" applyFill="1" applyBorder="1" applyAlignment="1">
      <alignment horizontal="center" vertical="center" wrapText="1"/>
    </xf>
    <xf numFmtId="0" fontId="56" fillId="0" borderId="0" xfId="0" applyFont="1" applyAlignment="1">
      <alignment vertical="center" wrapText="1"/>
    </xf>
    <xf numFmtId="0" fontId="53" fillId="33" borderId="10" xfId="0" applyFont="1" applyFill="1" applyBorder="1" applyAlignment="1">
      <alignment horizontal="center" vertical="center" wrapText="1"/>
    </xf>
    <xf numFmtId="0" fontId="54" fillId="18" borderId="10" xfId="0" applyFont="1" applyFill="1" applyBorder="1" applyAlignment="1">
      <alignment horizontal="center" vertical="center" wrapText="1"/>
    </xf>
    <xf numFmtId="3" fontId="3" fillId="18" borderId="11" xfId="0" applyNumberFormat="1" applyFont="1" applyFill="1" applyBorder="1" applyAlignment="1">
      <alignment horizontal="center" vertical="center" wrapText="1"/>
    </xf>
    <xf numFmtId="0" fontId="58" fillId="0" borderId="12" xfId="0" applyFont="1" applyBorder="1" applyAlignment="1">
      <alignment horizontal="left" vertical="center" wrapText="1"/>
    </xf>
    <xf numFmtId="0" fontId="54" fillId="35"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4" fillId="18" borderId="10" xfId="0" applyFont="1" applyFill="1" applyBorder="1" applyAlignment="1">
      <alignment horizontal="left" vertical="center" wrapText="1"/>
    </xf>
    <xf numFmtId="3" fontId="54" fillId="6" borderId="11" xfId="0" applyNumberFormat="1" applyFont="1" applyFill="1" applyBorder="1" applyAlignment="1">
      <alignment horizontal="left" vertical="center" wrapText="1"/>
    </xf>
    <xf numFmtId="0" fontId="54" fillId="6"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3" fontId="3" fillId="18" borderId="11" xfId="0" applyNumberFormat="1" applyFont="1" applyFill="1" applyBorder="1" applyAlignment="1">
      <alignment horizontal="left" vertical="center" wrapText="1"/>
    </xf>
    <xf numFmtId="3" fontId="23" fillId="34" borderId="10" xfId="0" applyNumberFormat="1" applyFont="1" applyFill="1" applyBorder="1" applyAlignment="1">
      <alignment horizontal="left" vertical="center" wrapText="1"/>
    </xf>
    <xf numFmtId="3" fontId="23" fillId="6" borderId="11" xfId="0" applyNumberFormat="1" applyFont="1" applyFill="1" applyBorder="1" applyAlignment="1">
      <alignment horizontal="left" vertical="center" wrapText="1"/>
    </xf>
    <xf numFmtId="3" fontId="54" fillId="18" borderId="10" xfId="0" applyNumberFormat="1" applyFont="1" applyFill="1" applyBorder="1" applyAlignment="1">
      <alignment horizontal="left" vertical="center" wrapText="1"/>
    </xf>
    <xf numFmtId="3" fontId="3" fillId="6" borderId="11" xfId="0" applyNumberFormat="1" applyFont="1" applyFill="1" applyBorder="1" applyAlignment="1">
      <alignment horizontal="left" vertical="center" wrapText="1"/>
    </xf>
    <xf numFmtId="0" fontId="3" fillId="18" borderId="11" xfId="0" applyFont="1" applyFill="1" applyBorder="1" applyAlignment="1">
      <alignment horizontal="left" vertical="center" wrapText="1"/>
    </xf>
    <xf numFmtId="3" fontId="53" fillId="33" borderId="10" xfId="0" applyNumberFormat="1" applyFont="1" applyFill="1" applyBorder="1" applyAlignment="1">
      <alignment horizontal="left" vertical="center" wrapText="1"/>
    </xf>
    <xf numFmtId="3" fontId="56" fillId="34" borderId="10" xfId="0" applyNumberFormat="1" applyFont="1" applyFill="1" applyBorder="1" applyAlignment="1">
      <alignment horizontal="left" vertical="center" wrapText="1"/>
    </xf>
    <xf numFmtId="3" fontId="23" fillId="0" borderId="10" xfId="0" applyNumberFormat="1" applyFont="1" applyBorder="1" applyAlignment="1">
      <alignment horizontal="left" vertical="center" wrapText="1"/>
    </xf>
    <xf numFmtId="3" fontId="58" fillId="0" borderId="10" xfId="0" applyNumberFormat="1" applyFont="1" applyBorder="1" applyAlignment="1">
      <alignment horizontal="left" vertical="center" wrapText="1"/>
    </xf>
    <xf numFmtId="3" fontId="54" fillId="18" borderId="11" xfId="0" applyNumberFormat="1" applyFont="1" applyFill="1" applyBorder="1" applyAlignment="1">
      <alignment horizontal="left" vertical="center" wrapText="1"/>
    </xf>
    <xf numFmtId="0" fontId="55" fillId="6" borderId="11" xfId="0" applyFont="1" applyFill="1" applyBorder="1" applyAlignment="1">
      <alignment horizontal="left" vertical="center" wrapText="1"/>
    </xf>
    <xf numFmtId="3" fontId="58" fillId="0" borderId="13" xfId="0" applyNumberFormat="1" applyFont="1" applyBorder="1" applyAlignment="1">
      <alignment horizontal="left" vertical="center" wrapText="1"/>
    </xf>
    <xf numFmtId="3" fontId="54" fillId="6" borderId="10" xfId="0" applyNumberFormat="1" applyFont="1" applyFill="1" applyBorder="1" applyAlignment="1">
      <alignment horizontal="left" vertical="center" wrapText="1"/>
    </xf>
    <xf numFmtId="3" fontId="54" fillId="35" borderId="10" xfId="0" applyNumberFormat="1" applyFont="1" applyFill="1" applyBorder="1" applyAlignment="1">
      <alignment horizontal="center" vertical="center" textRotation="90" wrapText="1"/>
    </xf>
    <xf numFmtId="0" fontId="54" fillId="35" borderId="10" xfId="0" applyFont="1" applyFill="1" applyBorder="1" applyAlignment="1">
      <alignment horizontal="center" vertical="center" textRotation="90" wrapText="1"/>
    </xf>
    <xf numFmtId="3" fontId="53" fillId="33" borderId="10" xfId="0" applyNumberFormat="1" applyFont="1" applyFill="1" applyBorder="1" applyAlignment="1">
      <alignment horizontal="center" vertical="center" textRotation="90" wrapText="1"/>
    </xf>
    <xf numFmtId="3" fontId="54" fillId="18" borderId="11" xfId="0" applyNumberFormat="1" applyFont="1" applyFill="1" applyBorder="1" applyAlignment="1">
      <alignment horizontal="center" vertical="center" textRotation="90" wrapText="1"/>
    </xf>
    <xf numFmtId="3" fontId="54" fillId="18" borderId="10" xfId="0" applyNumberFormat="1" applyFont="1" applyFill="1" applyBorder="1" applyAlignment="1">
      <alignment horizontal="center" vertical="center" textRotation="90" wrapText="1"/>
    </xf>
    <xf numFmtId="3" fontId="54" fillId="6" borderId="11" xfId="0" applyNumberFormat="1" applyFont="1" applyFill="1" applyBorder="1" applyAlignment="1">
      <alignment horizontal="center" vertical="center" textRotation="90" wrapText="1"/>
    </xf>
    <xf numFmtId="3" fontId="54" fillId="6" borderId="10" xfId="0" applyNumberFormat="1" applyFont="1" applyFill="1" applyBorder="1" applyAlignment="1">
      <alignment horizontal="center" vertical="center" textRotation="90" wrapText="1"/>
    </xf>
    <xf numFmtId="3" fontId="54" fillId="0" borderId="10" xfId="0" applyNumberFormat="1" applyFont="1" applyFill="1" applyBorder="1" applyAlignment="1">
      <alignment horizontal="center" vertical="center" textRotation="90" wrapText="1"/>
    </xf>
    <xf numFmtId="3" fontId="3" fillId="6" borderId="10" xfId="0" applyNumberFormat="1" applyFont="1" applyFill="1" applyBorder="1" applyAlignment="1">
      <alignment horizontal="center" vertical="center" textRotation="90" wrapText="1"/>
    </xf>
    <xf numFmtId="3" fontId="3" fillId="18" borderId="10" xfId="0" applyNumberFormat="1" applyFont="1" applyFill="1" applyBorder="1" applyAlignment="1">
      <alignment horizontal="center" vertical="center" textRotation="90" wrapText="1"/>
    </xf>
    <xf numFmtId="3" fontId="23" fillId="34" borderId="10" xfId="0" applyNumberFormat="1" applyFont="1" applyFill="1" applyBorder="1" applyAlignment="1">
      <alignment horizontal="center" vertical="center" textRotation="90" wrapText="1"/>
    </xf>
    <xf numFmtId="3" fontId="54" fillId="34" borderId="10" xfId="0" applyNumberFormat="1" applyFont="1" applyFill="1" applyBorder="1" applyAlignment="1">
      <alignment horizontal="center" vertical="center" textRotation="90" wrapText="1"/>
    </xf>
    <xf numFmtId="3" fontId="56" fillId="0" borderId="10" xfId="0" applyNumberFormat="1" applyFont="1" applyFill="1" applyBorder="1" applyAlignment="1">
      <alignment horizontal="center" vertical="center" textRotation="90" wrapText="1"/>
    </xf>
    <xf numFmtId="3" fontId="56" fillId="34" borderId="10" xfId="0" applyNumberFormat="1" applyFont="1" applyFill="1" applyBorder="1" applyAlignment="1">
      <alignment horizontal="center" vertical="center" textRotation="90" wrapText="1"/>
    </xf>
    <xf numFmtId="0" fontId="56" fillId="34" borderId="10" xfId="0" applyFont="1" applyFill="1" applyBorder="1" applyAlignment="1">
      <alignment horizontal="center" vertical="top" textRotation="90" wrapText="1"/>
    </xf>
    <xf numFmtId="3" fontId="23" fillId="6" borderId="10" xfId="0" applyNumberFormat="1" applyFont="1" applyFill="1" applyBorder="1" applyAlignment="1">
      <alignment horizontal="center" vertical="center" textRotation="90" wrapText="1"/>
    </xf>
    <xf numFmtId="3" fontId="23" fillId="0" borderId="10" xfId="0" applyNumberFormat="1" applyFont="1" applyBorder="1" applyAlignment="1">
      <alignment horizontal="center" vertical="center" textRotation="90" wrapText="1"/>
    </xf>
    <xf numFmtId="3" fontId="56" fillId="34" borderId="10" xfId="0" applyNumberFormat="1" applyFont="1" applyFill="1" applyBorder="1" applyAlignment="1">
      <alignment horizontal="center" vertical="top" textRotation="90" wrapText="1"/>
    </xf>
    <xf numFmtId="0" fontId="56" fillId="34" borderId="10" xfId="0" applyFont="1" applyFill="1" applyBorder="1" applyAlignment="1">
      <alignment horizontal="center" vertical="center" textRotation="90" wrapText="1"/>
    </xf>
    <xf numFmtId="3" fontId="23" fillId="18" borderId="10" xfId="0" applyNumberFormat="1" applyFont="1" applyFill="1" applyBorder="1" applyAlignment="1">
      <alignment horizontal="center" vertical="center" textRotation="90" wrapText="1"/>
    </xf>
    <xf numFmtId="0" fontId="3" fillId="34" borderId="10" xfId="0" applyFont="1" applyFill="1" applyBorder="1" applyAlignment="1">
      <alignment horizontal="center" vertical="center" textRotation="90" wrapText="1"/>
    </xf>
    <xf numFmtId="0" fontId="55" fillId="6" borderId="10" xfId="0" applyFont="1" applyFill="1" applyBorder="1" applyAlignment="1">
      <alignment horizontal="center" vertical="center" textRotation="90" wrapText="1"/>
    </xf>
    <xf numFmtId="0" fontId="54" fillId="0" borderId="0" xfId="0" applyFont="1" applyAlignment="1">
      <alignment horizontal="center" vertical="center" textRotation="90" wrapText="1"/>
    </xf>
    <xf numFmtId="0" fontId="54" fillId="0" borderId="0" xfId="0" applyFont="1" applyAlignment="1">
      <alignment horizontal="center" vertical="center" textRotation="90"/>
    </xf>
    <xf numFmtId="0" fontId="59" fillId="0" borderId="0" xfId="0" applyFont="1" applyAlignment="1">
      <alignment vertical="center"/>
    </xf>
    <xf numFmtId="0" fontId="3" fillId="34" borderId="10" xfId="0" applyNumberFormat="1" applyFont="1" applyFill="1" applyBorder="1" applyAlignment="1">
      <alignment horizontal="center" vertical="center" wrapText="1"/>
    </xf>
    <xf numFmtId="3" fontId="23" fillId="34" borderId="12"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60" fillId="34" borderId="0" xfId="0" applyFont="1" applyFill="1" applyAlignment="1">
      <alignment vertical="center"/>
    </xf>
    <xf numFmtId="0" fontId="54" fillId="0" borderId="10" xfId="0" applyFont="1" applyBorder="1" applyAlignment="1">
      <alignment vertical="center" wrapText="1"/>
    </xf>
    <xf numFmtId="3" fontId="55" fillId="6" borderId="10" xfId="0" applyNumberFormat="1" applyFont="1" applyFill="1" applyBorder="1" applyAlignment="1">
      <alignment horizontal="center" vertical="center" textRotation="90" wrapText="1"/>
    </xf>
    <xf numFmtId="3" fontId="3" fillId="6" borderId="11" xfId="0" applyNumberFormat="1" applyFont="1" applyFill="1" applyBorder="1" applyAlignment="1">
      <alignment horizontal="left" vertical="center" wrapText="1"/>
    </xf>
    <xf numFmtId="3" fontId="55" fillId="6" borderId="10" xfId="0" applyNumberFormat="1" applyFont="1" applyFill="1" applyBorder="1" applyAlignment="1">
      <alignment horizontal="left" vertical="center" textRotation="90" wrapText="1"/>
    </xf>
    <xf numFmtId="0" fontId="55" fillId="6" borderId="10" xfId="0" applyFont="1" applyFill="1" applyBorder="1" applyAlignment="1">
      <alignment horizontal="left" vertical="center" textRotation="90" wrapText="1"/>
    </xf>
    <xf numFmtId="3" fontId="3" fillId="0" borderId="10" xfId="0" applyNumberFormat="1" applyFont="1" applyBorder="1" applyAlignment="1">
      <alignment horizontal="left" vertical="center" wrapText="1"/>
    </xf>
    <xf numFmtId="4" fontId="54" fillId="34" borderId="10" xfId="0" applyNumberFormat="1" applyFont="1" applyFill="1" applyBorder="1" applyAlignment="1">
      <alignment horizontal="center" vertical="center" textRotation="90" wrapText="1"/>
    </xf>
    <xf numFmtId="3" fontId="3" fillId="0" borderId="10" xfId="0" applyNumberFormat="1" applyFont="1" applyFill="1" applyBorder="1" applyAlignment="1">
      <alignment horizontal="center" vertical="center" textRotation="90" wrapText="1"/>
    </xf>
    <xf numFmtId="3" fontId="3" fillId="34" borderId="10" xfId="0" applyNumberFormat="1" applyFont="1" applyFill="1" applyBorder="1" applyAlignment="1">
      <alignment horizontal="left" vertical="center" wrapText="1"/>
    </xf>
    <xf numFmtId="3"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vertical="center" textRotation="90" wrapText="1"/>
    </xf>
    <xf numFmtId="3" fontId="3" fillId="34" borderId="10" xfId="0" applyNumberFormat="1" applyFont="1" applyFill="1" applyBorder="1" applyAlignment="1">
      <alignment horizontal="center" vertical="center" textRotation="90" wrapText="1"/>
    </xf>
    <xf numFmtId="0" fontId="3" fillId="0" borderId="10" xfId="0" applyFont="1" applyFill="1" applyBorder="1" applyAlignment="1">
      <alignment horizontal="left" vertical="center" wrapText="1"/>
    </xf>
    <xf numFmtId="0" fontId="3" fillId="0" borderId="0" xfId="0" applyFont="1" applyAlignment="1">
      <alignment vertical="center"/>
    </xf>
    <xf numFmtId="0" fontId="3" fillId="0" borderId="10" xfId="0" applyFont="1" applyBorder="1" applyAlignment="1">
      <alignment horizontal="left" vertical="center" wrapText="1"/>
    </xf>
    <xf numFmtId="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3" fontId="3" fillId="0" borderId="10" xfId="0" applyNumberFormat="1" applyFont="1" applyBorder="1" applyAlignment="1">
      <alignment horizontal="left" vertical="center" wrapText="1"/>
    </xf>
    <xf numFmtId="3" fontId="3" fillId="0" borderId="10" xfId="0" applyNumberFormat="1" applyFont="1" applyBorder="1" applyAlignment="1">
      <alignment horizontal="center" vertical="center" textRotation="90" wrapText="1"/>
    </xf>
    <xf numFmtId="3" fontId="3" fillId="0" borderId="11" xfId="0" applyNumberFormat="1" applyFont="1" applyBorder="1" applyAlignment="1">
      <alignment horizontal="left" vertical="center" wrapText="1"/>
    </xf>
    <xf numFmtId="3" fontId="3" fillId="34" borderId="10" xfId="0" applyNumberFormat="1" applyFont="1" applyFill="1" applyBorder="1" applyAlignment="1">
      <alignment horizontal="center" vertical="top" textRotation="90" wrapText="1"/>
    </xf>
    <xf numFmtId="0" fontId="3" fillId="34" borderId="10" xfId="0" applyFont="1" applyFill="1" applyBorder="1" applyAlignment="1">
      <alignment horizontal="center" vertical="top" textRotation="90" wrapText="1"/>
    </xf>
    <xf numFmtId="0"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left" vertical="center" wrapText="1"/>
    </xf>
    <xf numFmtId="0" fontId="3" fillId="34" borderId="0" xfId="0" applyFont="1" applyFill="1" applyAlignment="1">
      <alignment vertical="center"/>
    </xf>
    <xf numFmtId="3" fontId="54" fillId="33" borderId="10" xfId="0" applyNumberFormat="1" applyFont="1" applyFill="1" applyBorder="1" applyAlignment="1">
      <alignment horizontal="center" vertical="center" textRotation="90" wrapText="1"/>
    </xf>
    <xf numFmtId="0" fontId="54" fillId="0" borderId="0" xfId="0" applyFont="1" applyAlignment="1">
      <alignment vertical="center" textRotation="90" wrapText="1"/>
    </xf>
    <xf numFmtId="3" fontId="3" fillId="6" borderId="11" xfId="0" applyNumberFormat="1" applyFont="1" applyFill="1" applyBorder="1" applyAlignment="1">
      <alignment horizontal="center" vertical="center" wrapText="1"/>
    </xf>
    <xf numFmtId="0" fontId="3" fillId="6" borderId="11" xfId="0" applyNumberFormat="1" applyFont="1" applyFill="1" applyBorder="1" applyAlignment="1">
      <alignment horizontal="center" vertical="center" wrapText="1"/>
    </xf>
    <xf numFmtId="0" fontId="56" fillId="34" borderId="13" xfId="0" applyFont="1" applyFill="1" applyBorder="1" applyAlignment="1">
      <alignment horizontal="left" vertical="center" wrapText="1"/>
    </xf>
    <xf numFmtId="3" fontId="56" fillId="34" borderId="13" xfId="0" applyNumberFormat="1" applyFont="1" applyFill="1" applyBorder="1" applyAlignment="1">
      <alignment horizontal="center" vertical="center" wrapText="1"/>
    </xf>
    <xf numFmtId="0" fontId="56" fillId="34" borderId="13"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textRotation="90" wrapText="1"/>
    </xf>
    <xf numFmtId="3" fontId="56" fillId="34" borderId="13" xfId="0" applyNumberFormat="1" applyFont="1" applyFill="1" applyBorder="1" applyAlignment="1">
      <alignment horizontal="center" vertical="center" textRotation="90" wrapText="1"/>
    </xf>
    <xf numFmtId="0" fontId="56" fillId="34" borderId="13" xfId="0" applyFont="1" applyFill="1" applyBorder="1" applyAlignment="1">
      <alignment horizontal="center" vertical="top" textRotation="90" wrapText="1"/>
    </xf>
    <xf numFmtId="0" fontId="56" fillId="0" borderId="13" xfId="0" applyFont="1" applyBorder="1" applyAlignment="1">
      <alignment horizontal="left" vertical="center" wrapText="1"/>
    </xf>
    <xf numFmtId="0" fontId="56" fillId="34" borderId="13" xfId="0" applyFont="1" applyFill="1" applyBorder="1" applyAlignment="1">
      <alignment horizontal="center" vertical="center" wrapText="1"/>
    </xf>
    <xf numFmtId="0" fontId="56" fillId="34" borderId="13" xfId="0" applyFont="1" applyFill="1" applyBorder="1" applyAlignment="1">
      <alignment horizontal="center" vertical="center" textRotation="90" wrapText="1"/>
    </xf>
    <xf numFmtId="3" fontId="23" fillId="6" borderId="11" xfId="0" applyNumberFormat="1" applyFont="1" applyFill="1" applyBorder="1" applyAlignment="1">
      <alignment horizontal="center" vertical="center" textRotation="90" wrapText="1"/>
    </xf>
    <xf numFmtId="3" fontId="56" fillId="0" borderId="13" xfId="0" applyNumberFormat="1" applyFont="1" applyBorder="1" applyAlignment="1">
      <alignment horizontal="center" vertical="center" wrapText="1"/>
    </xf>
    <xf numFmtId="0" fontId="56" fillId="0" borderId="13" xfId="0" applyNumberFormat="1" applyFont="1" applyBorder="1" applyAlignment="1">
      <alignment horizontal="center" vertical="center" wrapText="1"/>
    </xf>
    <xf numFmtId="0" fontId="3" fillId="6" borderId="11" xfId="0" applyFont="1" applyFill="1" applyBorder="1" applyAlignment="1">
      <alignment horizontal="center" vertical="center" wrapText="1"/>
    </xf>
    <xf numFmtId="0" fontId="55" fillId="34" borderId="10" xfId="0" applyNumberFormat="1" applyFont="1" applyFill="1" applyBorder="1" applyAlignment="1">
      <alignment horizontal="center" vertical="center" wrapText="1"/>
    </xf>
    <xf numFmtId="0" fontId="56" fillId="34" borderId="10" xfId="0" applyFont="1" applyFill="1" applyBorder="1" applyAlignment="1">
      <alignment horizontal="center" vertical="top" wrapText="1"/>
    </xf>
    <xf numFmtId="0" fontId="56" fillId="34" borderId="11" xfId="0" applyNumberFormat="1" applyFont="1" applyFill="1" applyBorder="1" applyAlignment="1">
      <alignment horizontal="center" vertical="center" wrapText="1"/>
    </xf>
    <xf numFmtId="3" fontId="23" fillId="0" borderId="11" xfId="0" applyNumberFormat="1" applyFont="1" applyBorder="1" applyAlignment="1">
      <alignment horizontal="left" vertical="center" wrapText="1"/>
    </xf>
    <xf numFmtId="0" fontId="23" fillId="0" borderId="11" xfId="0" applyNumberFormat="1" applyFont="1" applyBorder="1" applyAlignment="1">
      <alignment horizontal="center" vertical="center" wrapText="1"/>
    </xf>
    <xf numFmtId="3" fontId="3" fillId="34" borderId="13" xfId="0" applyNumberFormat="1" applyFont="1" applyFill="1" applyBorder="1" applyAlignment="1">
      <alignment vertical="center" wrapText="1"/>
    </xf>
    <xf numFmtId="3" fontId="3" fillId="6" borderId="11" xfId="0" applyNumberFormat="1" applyFont="1" applyFill="1" applyBorder="1" applyAlignment="1">
      <alignment horizontal="center" vertical="center" textRotation="90" wrapText="1"/>
    </xf>
    <xf numFmtId="0" fontId="53" fillId="33" borderId="10" xfId="0" applyFont="1" applyFill="1" applyBorder="1" applyAlignment="1">
      <alignment horizontal="center" vertical="center" textRotation="90" wrapText="1"/>
    </xf>
    <xf numFmtId="0" fontId="54" fillId="18" borderId="10"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57" fillId="6" borderId="10" xfId="0" applyFont="1" applyFill="1" applyBorder="1" applyAlignment="1">
      <alignment horizontal="center" vertical="center" textRotation="90" wrapText="1"/>
    </xf>
    <xf numFmtId="3" fontId="3" fillId="18" borderId="11" xfId="0" applyNumberFormat="1" applyFont="1" applyFill="1" applyBorder="1" applyAlignment="1">
      <alignment horizontal="center" vertical="center" textRotation="90" wrapText="1"/>
    </xf>
    <xf numFmtId="0" fontId="3" fillId="18" borderId="11"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0" fontId="54" fillId="6" borderId="10" xfId="0" applyFont="1" applyFill="1" applyBorder="1" applyAlignment="1">
      <alignment horizontal="center" vertical="center" textRotation="90" wrapText="1"/>
    </xf>
    <xf numFmtId="3" fontId="56" fillId="0" borderId="10" xfId="0" applyNumberFormat="1" applyFont="1" applyBorder="1" applyAlignment="1">
      <alignment horizontal="center" vertical="center" textRotation="90" wrapText="1"/>
    </xf>
    <xf numFmtId="3" fontId="56" fillId="34" borderId="11" xfId="0" applyNumberFormat="1" applyFont="1" applyFill="1" applyBorder="1" applyAlignment="1">
      <alignment horizontal="center" vertical="center" textRotation="90" wrapText="1"/>
    </xf>
    <xf numFmtId="3" fontId="23" fillId="34" borderId="11" xfId="0" applyNumberFormat="1" applyFont="1" applyFill="1" applyBorder="1" applyAlignment="1">
      <alignment horizontal="center" vertical="center" textRotation="90" wrapText="1"/>
    </xf>
    <xf numFmtId="3" fontId="23" fillId="34" borderId="13" xfId="0" applyNumberFormat="1" applyFont="1" applyFill="1" applyBorder="1" applyAlignment="1">
      <alignment horizontal="center" vertical="center" textRotation="90" wrapText="1"/>
    </xf>
    <xf numFmtId="3" fontId="56" fillId="0" borderId="13" xfId="0" applyNumberFormat="1" applyFont="1" applyBorder="1" applyAlignment="1">
      <alignment horizontal="center" vertical="center" textRotation="90" wrapText="1"/>
    </xf>
    <xf numFmtId="0" fontId="55" fillId="10" borderId="10" xfId="0" applyFont="1" applyFill="1" applyBorder="1" applyAlignment="1">
      <alignment horizontal="center" vertical="center" wrapText="1"/>
    </xf>
    <xf numFmtId="0" fontId="55" fillId="10" borderId="10" xfId="0" applyFont="1" applyFill="1" applyBorder="1" applyAlignment="1">
      <alignment horizontal="center" vertical="center" textRotation="90" wrapText="1"/>
    </xf>
    <xf numFmtId="0" fontId="55" fillId="10" borderId="10" xfId="0" applyNumberFormat="1" applyFont="1" applyFill="1" applyBorder="1" applyAlignment="1">
      <alignment horizontal="center" vertical="center" wrapText="1"/>
    </xf>
    <xf numFmtId="10" fontId="54" fillId="10" borderId="10" xfId="0" applyNumberFormat="1" applyFont="1" applyFill="1" applyBorder="1" applyAlignment="1">
      <alignment horizontal="center" vertical="center" textRotation="90" wrapText="1"/>
    </xf>
    <xf numFmtId="0" fontId="3" fillId="34" borderId="10" xfId="58" applyFont="1" applyFill="1" applyBorder="1" applyAlignment="1">
      <alignment horizontal="left" vertical="center" wrapText="1"/>
      <protection/>
    </xf>
    <xf numFmtId="0" fontId="56" fillId="34" borderId="10" xfId="0" applyNumberFormat="1" applyFont="1" applyFill="1" applyBorder="1" applyAlignment="1">
      <alignment horizontal="center" vertical="center" textRotation="90" wrapText="1"/>
    </xf>
    <xf numFmtId="0" fontId="56" fillId="34" borderId="0" xfId="0" applyFont="1" applyFill="1" applyAlignment="1">
      <alignment vertical="center"/>
    </xf>
    <xf numFmtId="0" fontId="61" fillId="0" borderId="10" xfId="0" applyNumberFormat="1" applyFont="1" applyFill="1" applyBorder="1" applyAlignment="1">
      <alignment horizontal="left" vertical="center" wrapText="1"/>
    </xf>
    <xf numFmtId="3" fontId="61" fillId="0" borderId="10" xfId="0" applyNumberFormat="1" applyFont="1" applyFill="1" applyBorder="1" applyAlignment="1">
      <alignment horizontal="center" vertical="center" textRotation="90" wrapText="1"/>
    </xf>
    <xf numFmtId="3" fontId="61" fillId="34" borderId="10" xfId="0" applyNumberFormat="1" applyFont="1" applyFill="1" applyBorder="1" applyAlignment="1">
      <alignment horizontal="center" vertical="center" textRotation="90" wrapText="1"/>
    </xf>
    <xf numFmtId="0" fontId="61" fillId="34" borderId="10" xfId="0" applyFont="1" applyFill="1" applyBorder="1" applyAlignment="1">
      <alignment horizontal="center" vertical="top" textRotation="90" wrapText="1"/>
    </xf>
    <xf numFmtId="0" fontId="61" fillId="0" borderId="10" xfId="0" applyFont="1" applyBorder="1" applyAlignment="1">
      <alignment horizontal="left" vertical="center" wrapText="1"/>
    </xf>
    <xf numFmtId="3"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wrapText="1"/>
    </xf>
    <xf numFmtId="0" fontId="62" fillId="34" borderId="10" xfId="0" applyFont="1" applyFill="1" applyBorder="1" applyAlignment="1">
      <alignment vertical="center" wrapText="1"/>
    </xf>
    <xf numFmtId="0" fontId="62" fillId="34" borderId="10" xfId="0" applyFont="1" applyFill="1" applyBorder="1" applyAlignment="1">
      <alignment wrapText="1"/>
    </xf>
    <xf numFmtId="0" fontId="30" fillId="34" borderId="10" xfId="0" applyFont="1" applyFill="1" applyBorder="1" applyAlignment="1">
      <alignment vertical="center" wrapText="1"/>
    </xf>
    <xf numFmtId="0" fontId="62" fillId="34" borderId="10" xfId="0" applyFont="1" applyFill="1" applyBorder="1" applyAlignment="1">
      <alignment vertical="center" wrapText="1"/>
    </xf>
    <xf numFmtId="0" fontId="3" fillId="6" borderId="10" xfId="0" applyNumberFormat="1" applyFont="1" applyFill="1" applyBorder="1" applyAlignment="1">
      <alignment horizontal="center" vertical="center" wrapText="1"/>
    </xf>
    <xf numFmtId="0" fontId="56" fillId="34" borderId="13" xfId="0" applyNumberFormat="1" applyFont="1" applyFill="1" applyBorder="1" applyAlignment="1">
      <alignment horizontal="left" vertical="center" wrapText="1"/>
    </xf>
    <xf numFmtId="0" fontId="56" fillId="34" borderId="10" xfId="0"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3" fontId="54" fillId="34" borderId="11" xfId="0" applyNumberFormat="1" applyFont="1" applyFill="1" applyBorder="1" applyAlignment="1">
      <alignment horizontal="center" vertical="center" textRotation="90" wrapText="1"/>
    </xf>
    <xf numFmtId="0" fontId="63" fillId="34" borderId="10" xfId="0" applyFont="1" applyFill="1" applyBorder="1" applyAlignment="1">
      <alignment horizontal="left" vertical="center" wrapText="1"/>
    </xf>
    <xf numFmtId="3" fontId="63" fillId="36" borderId="14" xfId="46" applyNumberFormat="1" applyFont="1" applyFill="1" applyBorder="1" applyAlignment="1">
      <alignment horizontal="center" vertical="center" wrapText="1"/>
      <protection/>
    </xf>
    <xf numFmtId="0" fontId="63" fillId="36" borderId="14" xfId="46" applyNumberFormat="1" applyFont="1" applyFill="1" applyBorder="1" applyAlignment="1">
      <alignment horizontal="center" vertical="center" wrapText="1"/>
      <protection/>
    </xf>
    <xf numFmtId="3" fontId="63" fillId="36" borderId="14" xfId="46" applyNumberFormat="1" applyFont="1" applyFill="1" applyBorder="1" applyAlignment="1">
      <alignment horizontal="center" vertical="center" textRotation="90" wrapText="1"/>
      <protection/>
    </xf>
    <xf numFmtId="3" fontId="63" fillId="34" borderId="11" xfId="0" applyNumberFormat="1" applyFont="1" applyFill="1" applyBorder="1" applyAlignment="1">
      <alignment horizontal="left" vertical="center" wrapText="1"/>
    </xf>
    <xf numFmtId="3" fontId="63" fillId="34" borderId="10" xfId="0" applyNumberFormat="1" applyFont="1" applyFill="1" applyBorder="1" applyAlignment="1">
      <alignment horizontal="center" vertical="center" textRotation="90" wrapText="1"/>
    </xf>
    <xf numFmtId="0" fontId="63" fillId="0" borderId="0" xfId="0" applyFont="1" applyFill="1" applyAlignment="1">
      <alignment vertical="center"/>
    </xf>
    <xf numFmtId="3"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center" vertical="center" textRotation="90" wrapText="1"/>
    </xf>
    <xf numFmtId="3" fontId="63" fillId="37" borderId="14" xfId="46" applyNumberFormat="1" applyFont="1" applyFill="1" applyBorder="1" applyAlignment="1">
      <alignment horizontal="center" vertical="center" wrapText="1"/>
      <protection/>
    </xf>
    <xf numFmtId="0" fontId="63" fillId="37" borderId="14" xfId="46" applyNumberFormat="1" applyFont="1" applyFill="1" applyBorder="1" applyAlignment="1">
      <alignment horizontal="center" vertical="center" wrapText="1"/>
      <protection/>
    </xf>
    <xf numFmtId="3" fontId="63" fillId="37" borderId="14" xfId="46" applyNumberFormat="1" applyFont="1" applyFill="1" applyBorder="1" applyAlignment="1">
      <alignment horizontal="center" vertical="center" textRotation="90" wrapText="1"/>
      <protection/>
    </xf>
    <xf numFmtId="3" fontId="63" fillId="37" borderId="14" xfId="46" applyNumberFormat="1" applyFont="1" applyFill="1" applyBorder="1" applyAlignment="1">
      <alignment horizontal="left" vertical="center" wrapText="1"/>
      <protection/>
    </xf>
    <xf numFmtId="0" fontId="63" fillId="34" borderId="0" xfId="46" applyFont="1" applyFill="1" applyAlignment="1">
      <alignment vertical="center"/>
      <protection/>
    </xf>
    <xf numFmtId="3" fontId="3" fillId="34" borderId="11" xfId="0" applyNumberFormat="1" applyFont="1" applyFill="1" applyBorder="1" applyAlignment="1">
      <alignment vertical="center" wrapText="1"/>
    </xf>
    <xf numFmtId="3" fontId="32" fillId="34" borderId="15" xfId="0" applyNumberFormat="1" applyFont="1" applyFill="1" applyBorder="1" applyAlignment="1">
      <alignment vertical="center" textRotation="90" wrapText="1"/>
    </xf>
    <xf numFmtId="3" fontId="32" fillId="34" borderId="13" xfId="0" applyNumberFormat="1" applyFont="1" applyFill="1" applyBorder="1" applyAlignment="1">
      <alignment vertical="center" textRotation="90" wrapText="1"/>
    </xf>
    <xf numFmtId="3" fontId="32" fillId="34" borderId="10" xfId="0" applyNumberFormat="1" applyFont="1" applyFill="1" applyBorder="1" applyAlignment="1">
      <alignment vertical="center" wrapText="1"/>
    </xf>
    <xf numFmtId="0" fontId="63" fillId="34" borderId="0" xfId="0" applyFont="1" applyFill="1" applyAlignment="1">
      <alignment vertical="center"/>
    </xf>
    <xf numFmtId="0" fontId="55" fillId="34" borderId="10" xfId="0" applyFont="1" applyFill="1" applyBorder="1" applyAlignment="1">
      <alignment horizontal="center" vertical="center" wrapText="1"/>
    </xf>
    <xf numFmtId="0" fontId="55" fillId="34" borderId="10" xfId="0" applyFont="1" applyFill="1" applyBorder="1" applyAlignment="1">
      <alignment horizontal="center" vertical="center" textRotation="90" wrapText="1"/>
    </xf>
    <xf numFmtId="3" fontId="54" fillId="34" borderId="11" xfId="0" applyNumberFormat="1" applyFont="1" applyFill="1" applyBorder="1" applyAlignment="1">
      <alignment horizontal="left" vertical="center" wrapText="1"/>
    </xf>
    <xf numFmtId="3" fontId="55" fillId="34" borderId="10" xfId="0" applyNumberFormat="1" applyFont="1" applyFill="1" applyBorder="1" applyAlignment="1">
      <alignment horizontal="left" vertical="center" textRotation="90" wrapText="1"/>
    </xf>
    <xf numFmtId="0" fontId="55" fillId="34" borderId="10" xfId="0" applyFont="1" applyFill="1" applyBorder="1" applyAlignment="1">
      <alignment horizontal="left" vertical="center" textRotation="90" wrapText="1"/>
    </xf>
    <xf numFmtId="3" fontId="55" fillId="34" borderId="10" xfId="0" applyNumberFormat="1" applyFont="1" applyFill="1" applyBorder="1" applyAlignment="1">
      <alignment horizontal="center" vertical="center" textRotation="90" wrapText="1"/>
    </xf>
    <xf numFmtId="3" fontId="63" fillId="34" borderId="10" xfId="0" applyNumberFormat="1" applyFont="1" applyFill="1" applyBorder="1" applyAlignment="1">
      <alignment horizontal="left" vertical="center" wrapText="1"/>
    </xf>
    <xf numFmtId="0" fontId="63" fillId="34" borderId="10" xfId="0" applyFont="1" applyFill="1" applyBorder="1" applyAlignment="1">
      <alignment horizontal="left" vertical="center" textRotation="90" wrapText="1"/>
    </xf>
    <xf numFmtId="0" fontId="63" fillId="34" borderId="0" xfId="0" applyFont="1" applyFill="1" applyBorder="1" applyAlignment="1">
      <alignment horizontal="left" vertical="center" wrapText="1"/>
    </xf>
    <xf numFmtId="0" fontId="63" fillId="34" borderId="11" xfId="0" applyFont="1" applyFill="1" applyBorder="1" applyAlignment="1">
      <alignment horizontal="left" vertical="center" wrapText="1"/>
    </xf>
    <xf numFmtId="3" fontId="63" fillId="36" borderId="16" xfId="46" applyNumberFormat="1" applyFont="1" applyFill="1" applyBorder="1" applyAlignment="1">
      <alignment horizontal="left" vertical="center" wrapText="1"/>
      <protection/>
    </xf>
    <xf numFmtId="0" fontId="63" fillId="34" borderId="0" xfId="0" applyFont="1" applyFill="1" applyAlignment="1">
      <alignment vertical="center" wrapText="1"/>
    </xf>
    <xf numFmtId="3" fontId="63" fillId="36" borderId="14" xfId="46" applyNumberFormat="1" applyFont="1" applyFill="1" applyBorder="1" applyAlignment="1">
      <alignment horizontal="left" vertical="center" wrapText="1"/>
      <protection/>
    </xf>
    <xf numFmtId="0" fontId="63" fillId="34" borderId="0" xfId="46" applyFont="1" applyFill="1" applyAlignment="1">
      <alignment vertical="center" textRotation="90" wrapText="1"/>
      <protection/>
    </xf>
    <xf numFmtId="0" fontId="63" fillId="34" borderId="0" xfId="46" applyFont="1" applyFill="1" applyAlignment="1">
      <alignment vertical="center" wrapText="1"/>
      <protection/>
    </xf>
    <xf numFmtId="3" fontId="3" fillId="34" borderId="10" xfId="0" applyNumberFormat="1" applyFont="1" applyFill="1" applyBorder="1" applyAlignment="1">
      <alignment vertical="center" wrapText="1"/>
    </xf>
    <xf numFmtId="3" fontId="3" fillId="6" borderId="10" xfId="0" applyNumberFormat="1" applyFont="1" applyFill="1" applyBorder="1" applyAlignment="1">
      <alignment vertical="center" wrapText="1"/>
    </xf>
    <xf numFmtId="3" fontId="63" fillId="0" borderId="10" xfId="0" applyNumberFormat="1" applyFont="1" applyFill="1" applyBorder="1" applyAlignment="1">
      <alignment horizontal="center" vertical="center" textRotation="90" wrapText="1"/>
    </xf>
    <xf numFmtId="0" fontId="63" fillId="37" borderId="14" xfId="46" applyFont="1" applyFill="1" applyBorder="1" applyAlignment="1">
      <alignment horizontal="left" vertical="center" wrapText="1"/>
      <protection/>
    </xf>
    <xf numFmtId="0" fontId="63" fillId="0" borderId="0" xfId="0" applyFont="1" applyAlignment="1">
      <alignment vertical="center"/>
    </xf>
    <xf numFmtId="3" fontId="3" fillId="34" borderId="10" xfId="0" applyNumberFormat="1" applyFont="1" applyFill="1" applyBorder="1" applyAlignment="1">
      <alignment vertical="center" textRotation="90" wrapText="1"/>
    </xf>
    <xf numFmtId="3" fontId="63" fillId="34" borderId="11" xfId="0" applyNumberFormat="1" applyFont="1" applyFill="1" applyBorder="1" applyAlignment="1">
      <alignment horizontal="center" vertical="center" textRotation="90" wrapText="1"/>
    </xf>
    <xf numFmtId="3" fontId="63" fillId="0" borderId="10" xfId="0" applyNumberFormat="1" applyFont="1" applyBorder="1" applyAlignment="1">
      <alignment horizontal="center" vertical="center" textRotation="90" wrapText="1"/>
    </xf>
    <xf numFmtId="0" fontId="63" fillId="0" borderId="10" xfId="0" applyFont="1" applyBorder="1" applyAlignment="1">
      <alignment horizontal="left" vertical="center" wrapText="1"/>
    </xf>
    <xf numFmtId="3" fontId="63" fillId="0" borderId="10" xfId="0" applyNumberFormat="1" applyFont="1" applyBorder="1" applyAlignment="1">
      <alignment horizontal="center" vertical="center" wrapText="1"/>
    </xf>
    <xf numFmtId="0" fontId="63" fillId="0" borderId="10" xfId="0" applyNumberFormat="1" applyFont="1" applyBorder="1" applyAlignment="1">
      <alignment horizontal="center" vertical="center" wrapText="1"/>
    </xf>
    <xf numFmtId="3" fontId="63" fillId="0" borderId="10" xfId="0" applyNumberFormat="1" applyFont="1" applyBorder="1" applyAlignment="1">
      <alignment horizontal="left" vertical="center" wrapText="1"/>
    </xf>
    <xf numFmtId="0" fontId="63" fillId="34" borderId="14" xfId="46" applyFont="1" applyFill="1" applyBorder="1" applyAlignment="1">
      <alignment horizontal="left" vertical="center" wrapText="1"/>
      <protection/>
    </xf>
    <xf numFmtId="3" fontId="63" fillId="34" borderId="14" xfId="46" applyNumberFormat="1" applyFont="1" applyFill="1" applyBorder="1" applyAlignment="1">
      <alignment horizontal="center" vertical="center" wrapText="1"/>
      <protection/>
    </xf>
    <xf numFmtId="0" fontId="63" fillId="34" borderId="14" xfId="46" applyNumberFormat="1" applyFont="1" applyFill="1" applyBorder="1" applyAlignment="1">
      <alignment horizontal="center" vertical="center" wrapText="1"/>
      <protection/>
    </xf>
    <xf numFmtId="3" fontId="63" fillId="34" borderId="14" xfId="46" applyNumberFormat="1" applyFont="1" applyFill="1" applyBorder="1" applyAlignment="1">
      <alignment horizontal="center" vertical="center" textRotation="90" wrapText="1"/>
      <protection/>
    </xf>
    <xf numFmtId="3" fontId="63" fillId="34" borderId="14" xfId="46" applyNumberFormat="1" applyFont="1" applyFill="1" applyBorder="1" applyAlignment="1">
      <alignment horizontal="left" vertical="center" wrapText="1"/>
      <protection/>
    </xf>
    <xf numFmtId="0" fontId="63" fillId="34" borderId="10" xfId="0" applyFont="1" applyFill="1" applyBorder="1" applyAlignment="1">
      <alignment vertical="center" wrapText="1"/>
    </xf>
    <xf numFmtId="0" fontId="3" fillId="34" borderId="10" xfId="0" applyNumberFormat="1" applyFont="1" applyFill="1" applyBorder="1" applyAlignment="1">
      <alignment horizontal="center" vertical="center" wrapText="1"/>
    </xf>
    <xf numFmtId="3" fontId="54" fillId="0" borderId="0" xfId="0" applyNumberFormat="1" applyFont="1" applyAlignment="1">
      <alignment vertical="center"/>
    </xf>
    <xf numFmtId="3" fontId="3" fillId="34" borderId="11" xfId="0" applyNumberFormat="1" applyFont="1" applyFill="1" applyBorder="1" applyAlignment="1">
      <alignment horizontal="center" vertical="center" textRotation="90" wrapText="1"/>
    </xf>
    <xf numFmtId="3" fontId="23" fillId="0" borderId="11" xfId="0" applyNumberFormat="1" applyFont="1" applyBorder="1" applyAlignment="1">
      <alignment horizontal="center" vertical="center" textRotation="90" wrapText="1"/>
    </xf>
    <xf numFmtId="3" fontId="3" fillId="34" borderId="11" xfId="0" applyNumberFormat="1" applyFont="1" applyFill="1" applyBorder="1" applyAlignment="1">
      <alignment horizontal="left" vertical="center" wrapText="1"/>
    </xf>
    <xf numFmtId="3" fontId="3" fillId="34" borderId="11" xfId="0" applyNumberFormat="1" applyFont="1" applyFill="1" applyBorder="1" applyAlignment="1">
      <alignment horizontal="center" vertical="center" wrapText="1"/>
    </xf>
    <xf numFmtId="0" fontId="3" fillId="34" borderId="11" xfId="0" applyFont="1" applyFill="1" applyBorder="1" applyAlignment="1">
      <alignment horizontal="left" vertical="center" wrapText="1"/>
    </xf>
    <xf numFmtId="0" fontId="54" fillId="34" borderId="11" xfId="0" applyFont="1" applyFill="1" applyBorder="1" applyAlignment="1">
      <alignment horizontal="left" vertical="center" wrapText="1"/>
    </xf>
    <xf numFmtId="0" fontId="54" fillId="34" borderId="13" xfId="0" applyFont="1" applyFill="1" applyBorder="1" applyAlignment="1">
      <alignment horizontal="left" vertical="center" wrapText="1"/>
    </xf>
    <xf numFmtId="3" fontId="3" fillId="34" borderId="10" xfId="0" applyNumberFormat="1" applyFont="1" applyFill="1" applyBorder="1" applyAlignment="1">
      <alignment horizontal="center" vertical="center" textRotation="90" wrapText="1"/>
    </xf>
    <xf numFmtId="3" fontId="3" fillId="34" borderId="10" xfId="0"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3" fontId="23" fillId="0" borderId="11" xfId="0" applyNumberFormat="1" applyFont="1" applyFill="1" applyBorder="1" applyAlignment="1">
      <alignment horizontal="left" vertical="center" wrapText="1"/>
    </xf>
    <xf numFmtId="3" fontId="23" fillId="34" borderId="0" xfId="0" applyNumberFormat="1" applyFont="1" applyFill="1" applyBorder="1" applyAlignment="1">
      <alignment horizontal="center" vertical="center" textRotation="90" wrapText="1"/>
    </xf>
    <xf numFmtId="3" fontId="3" fillId="36" borderId="14" xfId="46" applyNumberFormat="1" applyFont="1" applyFill="1" applyBorder="1" applyAlignment="1">
      <alignment horizontal="left" vertical="center" wrapText="1"/>
      <protection/>
    </xf>
    <xf numFmtId="3" fontId="3" fillId="36" borderId="14" xfId="46" applyNumberFormat="1" applyFont="1" applyFill="1" applyBorder="1" applyAlignment="1">
      <alignment horizontal="center" vertical="center" wrapText="1"/>
      <protection/>
    </xf>
    <xf numFmtId="3" fontId="3" fillId="36" borderId="14" xfId="46" applyNumberFormat="1" applyFont="1" applyFill="1" applyBorder="1" applyAlignment="1">
      <alignment horizontal="center" vertical="center" textRotation="90" wrapText="1"/>
      <protection/>
    </xf>
    <xf numFmtId="0" fontId="3" fillId="34" borderId="10" xfId="46" applyFont="1" applyFill="1" applyBorder="1" applyAlignment="1">
      <alignment vertical="center" textRotation="90" wrapText="1"/>
      <protection/>
    </xf>
    <xf numFmtId="3" fontId="23" fillId="34" borderId="12" xfId="0" applyNumberFormat="1" applyFont="1" applyFill="1" applyBorder="1" applyAlignment="1">
      <alignment horizontal="center" vertical="center" textRotation="90" wrapText="1"/>
    </xf>
    <xf numFmtId="3" fontId="63" fillId="36" borderId="17" xfId="46" applyNumberFormat="1" applyFont="1" applyFill="1" applyBorder="1" applyAlignment="1">
      <alignment horizontal="center" vertical="center" textRotation="90" wrapText="1"/>
      <protection/>
    </xf>
    <xf numFmtId="3" fontId="63" fillId="36" borderId="10" xfId="46" applyNumberFormat="1" applyFont="1" applyFill="1" applyBorder="1" applyAlignment="1">
      <alignment horizontal="center" vertical="center" textRotation="90" wrapText="1"/>
      <protection/>
    </xf>
    <xf numFmtId="0" fontId="56" fillId="0" borderId="10" xfId="0" applyFont="1" applyBorder="1" applyAlignment="1">
      <alignment horizontal="center" vertical="center" wrapText="1"/>
    </xf>
    <xf numFmtId="3" fontId="63" fillId="34" borderId="11" xfId="0" applyNumberFormat="1" applyFont="1" applyFill="1" applyBorder="1" applyAlignment="1">
      <alignment horizontal="center" vertical="center" wrapText="1"/>
    </xf>
    <xf numFmtId="0" fontId="63" fillId="34" borderId="11" xfId="0" applyNumberFormat="1"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textRotation="90" wrapText="1"/>
    </xf>
    <xf numFmtId="0" fontId="33" fillId="34" borderId="10" xfId="0" applyFont="1" applyFill="1" applyBorder="1" applyAlignment="1">
      <alignment vertical="center" wrapText="1"/>
    </xf>
    <xf numFmtId="0" fontId="33" fillId="34" borderId="10" xfId="0" applyFont="1" applyFill="1" applyBorder="1" applyAlignment="1">
      <alignment vertical="center" textRotation="90" wrapText="1"/>
    </xf>
    <xf numFmtId="3" fontId="54" fillId="0" borderId="10" xfId="0" applyNumberFormat="1" applyFont="1" applyFill="1" applyBorder="1" applyAlignment="1">
      <alignment horizontal="center" vertical="center" wrapText="1"/>
    </xf>
    <xf numFmtId="3" fontId="62" fillId="34" borderId="10" xfId="0" applyNumberFormat="1" applyFont="1" applyFill="1" applyBorder="1" applyAlignment="1">
      <alignment horizontal="center" vertical="center" textRotation="90" wrapText="1"/>
    </xf>
    <xf numFmtId="3" fontId="62" fillId="34" borderId="10" xfId="0" applyNumberFormat="1" applyFont="1" applyFill="1" applyBorder="1" applyAlignment="1">
      <alignment textRotation="90" wrapText="1"/>
    </xf>
    <xf numFmtId="0" fontId="63" fillId="34" borderId="18" xfId="0" applyFont="1" applyFill="1" applyBorder="1" applyAlignment="1">
      <alignment horizontal="center" vertical="center" wrapText="1"/>
    </xf>
    <xf numFmtId="3" fontId="63" fillId="34" borderId="18" xfId="0" applyNumberFormat="1" applyFont="1" applyFill="1" applyBorder="1" applyAlignment="1">
      <alignment horizontal="center" vertical="center" wrapText="1"/>
    </xf>
    <xf numFmtId="3" fontId="63" fillId="36" borderId="19" xfId="46" applyNumberFormat="1" applyFont="1" applyFill="1" applyBorder="1" applyAlignment="1">
      <alignment horizontal="center" vertical="center" wrapText="1"/>
      <protection/>
    </xf>
    <xf numFmtId="0" fontId="3" fillId="34" borderId="11" xfId="0" applyFont="1" applyFill="1" applyBorder="1" applyAlignment="1">
      <alignment horizontal="left" vertical="center" wrapText="1"/>
    </xf>
    <xf numFmtId="0" fontId="23" fillId="34" borderId="10" xfId="0" applyNumberFormat="1" applyFont="1" applyFill="1" applyBorder="1" applyAlignment="1">
      <alignment horizontal="left" vertical="center" wrapText="1"/>
    </xf>
    <xf numFmtId="3" fontId="23" fillId="0" borderId="11" xfId="0" applyNumberFormat="1" applyFont="1" applyBorder="1" applyAlignment="1">
      <alignment horizontal="center" vertical="center" textRotation="90" wrapText="1"/>
    </xf>
    <xf numFmtId="3" fontId="23" fillId="0" borderId="15" xfId="0" applyNumberFormat="1" applyFont="1" applyBorder="1" applyAlignment="1">
      <alignment horizontal="center" vertical="center" textRotation="90" wrapText="1"/>
    </xf>
    <xf numFmtId="3" fontId="23" fillId="0" borderId="13" xfId="0" applyNumberFormat="1" applyFont="1" applyBorder="1" applyAlignment="1">
      <alignment horizontal="center" vertical="center" textRotation="90" wrapText="1"/>
    </xf>
    <xf numFmtId="3" fontId="3" fillId="34" borderId="11" xfId="0" applyNumberFormat="1" applyFont="1" applyFill="1" applyBorder="1" applyAlignment="1">
      <alignment horizontal="left" vertical="center" wrapText="1"/>
    </xf>
    <xf numFmtId="3" fontId="3" fillId="34" borderId="13" xfId="0" applyNumberFormat="1" applyFont="1" applyFill="1" applyBorder="1" applyAlignment="1">
      <alignment horizontal="left" vertical="center" wrapText="1"/>
    </xf>
    <xf numFmtId="3" fontId="23" fillId="34" borderId="11" xfId="0" applyNumberFormat="1" applyFont="1" applyFill="1" applyBorder="1" applyAlignment="1">
      <alignment horizontal="center" vertical="center" wrapText="1"/>
    </xf>
    <xf numFmtId="3" fontId="23" fillId="34" borderId="15" xfId="0" applyNumberFormat="1" applyFont="1" applyFill="1" applyBorder="1" applyAlignment="1">
      <alignment horizontal="center" vertical="center" wrapText="1"/>
    </xf>
    <xf numFmtId="3" fontId="23" fillId="34" borderId="13" xfId="0" applyNumberFormat="1" applyFont="1" applyFill="1" applyBorder="1" applyAlignment="1">
      <alignment horizontal="center" vertical="center" wrapText="1"/>
    </xf>
    <xf numFmtId="3" fontId="23" fillId="34" borderId="11" xfId="0" applyNumberFormat="1" applyFont="1" applyFill="1" applyBorder="1" applyAlignment="1">
      <alignment horizontal="left" vertical="center" wrapText="1"/>
    </xf>
    <xf numFmtId="3" fontId="23" fillId="34" borderId="15" xfId="0" applyNumberFormat="1" applyFont="1" applyFill="1" applyBorder="1" applyAlignment="1">
      <alignment horizontal="left" vertical="center" wrapText="1"/>
    </xf>
    <xf numFmtId="3" fontId="23" fillId="34" borderId="13" xfId="0" applyNumberFormat="1" applyFont="1" applyFill="1" applyBorder="1" applyAlignment="1">
      <alignment horizontal="left" vertical="center" wrapText="1"/>
    </xf>
    <xf numFmtId="3" fontId="3" fillId="0" borderId="11" xfId="0" applyNumberFormat="1" applyFont="1" applyFill="1" applyBorder="1" applyAlignment="1">
      <alignment horizontal="center" vertical="center" textRotation="90" wrapText="1"/>
    </xf>
    <xf numFmtId="3" fontId="3" fillId="0" borderId="15" xfId="0" applyNumberFormat="1" applyFont="1" applyFill="1" applyBorder="1" applyAlignment="1">
      <alignment horizontal="center" vertical="center" textRotation="90" wrapText="1"/>
    </xf>
    <xf numFmtId="3" fontId="3" fillId="0" borderId="13" xfId="0" applyNumberFormat="1" applyFont="1" applyFill="1" applyBorder="1" applyAlignment="1">
      <alignment horizontal="center" vertical="center" textRotation="90" wrapText="1"/>
    </xf>
    <xf numFmtId="3" fontId="23" fillId="0" borderId="11" xfId="0" applyNumberFormat="1" applyFont="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3" fillId="34" borderId="11" xfId="0" applyNumberFormat="1" applyFont="1" applyFill="1" applyBorder="1" applyAlignment="1">
      <alignment horizontal="center" vertical="center" wrapText="1"/>
    </xf>
    <xf numFmtId="3" fontId="3" fillId="34" borderId="15" xfId="0" applyNumberFormat="1" applyFont="1" applyFill="1" applyBorder="1" applyAlignment="1">
      <alignment horizontal="center" vertical="center" wrapText="1"/>
    </xf>
    <xf numFmtId="3" fontId="3" fillId="34" borderId="13" xfId="0" applyNumberFormat="1" applyFont="1" applyFill="1" applyBorder="1" applyAlignment="1">
      <alignment horizontal="center" vertical="center" wrapText="1"/>
    </xf>
    <xf numFmtId="0" fontId="55" fillId="10" borderId="11" xfId="0" applyFont="1" applyFill="1" applyBorder="1" applyAlignment="1">
      <alignment horizontal="center" vertical="center" textRotation="90" wrapText="1"/>
    </xf>
    <xf numFmtId="0" fontId="55" fillId="10" borderId="13" xfId="0" applyFont="1" applyFill="1" applyBorder="1" applyAlignment="1">
      <alignment horizontal="center" vertical="center" textRotation="90" wrapText="1"/>
    </xf>
    <xf numFmtId="0" fontId="55" fillId="2" borderId="12" xfId="0" applyFont="1" applyFill="1" applyBorder="1" applyAlignment="1">
      <alignment horizontal="center" vertical="center" wrapText="1"/>
    </xf>
    <xf numFmtId="0" fontId="55" fillId="2" borderId="2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54" fillId="2" borderId="20"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54" fillId="34" borderId="11" xfId="0" applyFont="1" applyFill="1" applyBorder="1" applyAlignment="1">
      <alignment horizontal="left" vertical="center" wrapText="1"/>
    </xf>
    <xf numFmtId="0" fontId="54" fillId="34" borderId="13"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textRotation="90" wrapText="1"/>
    </xf>
    <xf numFmtId="3" fontId="3" fillId="34" borderId="10" xfId="0" applyNumberFormat="1" applyFont="1" applyFill="1" applyBorder="1" applyAlignment="1">
      <alignment horizontal="center" vertical="center" wrapText="1"/>
    </xf>
    <xf numFmtId="0" fontId="54" fillId="0" borderId="11" xfId="0" applyFont="1" applyBorder="1" applyAlignment="1">
      <alignment horizontal="left" vertical="center" wrapText="1"/>
    </xf>
    <xf numFmtId="0" fontId="54" fillId="0" borderId="15" xfId="0" applyFont="1" applyBorder="1" applyAlignment="1">
      <alignment horizontal="left" vertical="center" wrapText="1"/>
    </xf>
    <xf numFmtId="0" fontId="54" fillId="0" borderId="13" xfId="0" applyFont="1" applyBorder="1" applyAlignment="1">
      <alignment horizontal="left" vertical="center" wrapText="1"/>
    </xf>
    <xf numFmtId="0" fontId="54" fillId="34" borderId="15" xfId="0" applyFont="1" applyFill="1" applyBorder="1" applyAlignment="1">
      <alignment horizontal="left" vertical="center" wrapText="1"/>
    </xf>
    <xf numFmtId="3" fontId="3" fillId="34" borderId="11" xfId="0" applyNumberFormat="1" applyFont="1" applyFill="1" applyBorder="1" applyAlignment="1">
      <alignment horizontal="center" vertical="center" textRotation="90" wrapText="1"/>
    </xf>
    <xf numFmtId="3" fontId="3" fillId="34" borderId="15" xfId="0" applyNumberFormat="1" applyFont="1" applyFill="1" applyBorder="1" applyAlignment="1">
      <alignment horizontal="center" vertical="center" textRotation="90" wrapText="1"/>
    </xf>
    <xf numFmtId="3" fontId="3" fillId="34" borderId="13" xfId="0" applyNumberFormat="1" applyFont="1" applyFill="1" applyBorder="1" applyAlignment="1">
      <alignment horizontal="center" vertical="center" textRotation="90" wrapText="1"/>
    </xf>
    <xf numFmtId="0" fontId="54" fillId="2"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X381"/>
  <sheetViews>
    <sheetView tabSelected="1" zoomScale="140" zoomScaleNormal="140" zoomScaleSheetLayoutView="90" zoomScalePageLayoutView="0" workbookViewId="0" topLeftCell="A1">
      <selection activeCell="P320" sqref="P320"/>
    </sheetView>
  </sheetViews>
  <sheetFormatPr defaultColWidth="9.140625" defaultRowHeight="15"/>
  <cols>
    <col min="1" max="1" width="23.00390625" style="44" customWidth="1"/>
    <col min="2" max="2" width="6.7109375" style="45" customWidth="1"/>
    <col min="3" max="3" width="3.57421875" style="45" hidden="1" customWidth="1"/>
    <col min="4" max="4" width="3.8515625" style="45" hidden="1" customWidth="1"/>
    <col min="5" max="5" width="18.57421875" style="58" customWidth="1"/>
    <col min="6" max="6" width="8.57421875" style="114" bestFit="1" customWidth="1"/>
    <col min="7" max="7" width="31.28125" style="44" customWidth="1"/>
    <col min="8" max="8" width="2.7109375" style="113" customWidth="1"/>
    <col min="9" max="9" width="3.28125" style="113" customWidth="1"/>
    <col min="10" max="15" width="3.140625" style="113" customWidth="1"/>
    <col min="16" max="16" width="10.00390625" style="113" customWidth="1"/>
    <col min="17" max="17" width="3.28125" style="114" hidden="1" customWidth="1"/>
    <col min="18" max="18" width="3.57421875" style="114" hidden="1" customWidth="1"/>
    <col min="19" max="19" width="3.7109375" style="114" hidden="1" customWidth="1"/>
    <col min="20" max="20" width="8.140625" style="113" hidden="1" customWidth="1"/>
    <col min="21" max="21" width="14.57421875" style="113" customWidth="1"/>
    <col min="22" max="16384" width="9.140625" style="35" customWidth="1"/>
  </cols>
  <sheetData>
    <row r="1" spans="1:21" ht="18" customHeight="1">
      <c r="A1" s="323" t="s">
        <v>289</v>
      </c>
      <c r="B1" s="324"/>
      <c r="C1" s="324"/>
      <c r="D1" s="324"/>
      <c r="E1" s="324"/>
      <c r="F1" s="324"/>
      <c r="G1" s="324"/>
      <c r="H1" s="323" t="s">
        <v>109</v>
      </c>
      <c r="I1" s="324"/>
      <c r="J1" s="324"/>
      <c r="K1" s="324"/>
      <c r="L1" s="324"/>
      <c r="M1" s="324"/>
      <c r="N1" s="324"/>
      <c r="O1" s="324"/>
      <c r="P1" s="341"/>
      <c r="Q1" s="320" t="s">
        <v>288</v>
      </c>
      <c r="R1" s="321"/>
      <c r="S1" s="321"/>
      <c r="T1" s="322"/>
      <c r="U1" s="318" t="s">
        <v>51</v>
      </c>
    </row>
    <row r="2" spans="1:21" ht="85.5" customHeight="1">
      <c r="A2" s="183" t="s">
        <v>169</v>
      </c>
      <c r="B2" s="183" t="s">
        <v>170</v>
      </c>
      <c r="C2" s="184" t="s">
        <v>209</v>
      </c>
      <c r="D2" s="184" t="s">
        <v>124</v>
      </c>
      <c r="E2" s="185" t="s">
        <v>123</v>
      </c>
      <c r="F2" s="184" t="s">
        <v>55</v>
      </c>
      <c r="G2" s="183" t="s">
        <v>271</v>
      </c>
      <c r="H2" s="186" t="s">
        <v>46</v>
      </c>
      <c r="I2" s="186" t="s">
        <v>47</v>
      </c>
      <c r="J2" s="186" t="s">
        <v>48</v>
      </c>
      <c r="K2" s="186" t="s">
        <v>49</v>
      </c>
      <c r="L2" s="186" t="s">
        <v>50</v>
      </c>
      <c r="M2" s="186" t="s">
        <v>44</v>
      </c>
      <c r="N2" s="186" t="s">
        <v>19</v>
      </c>
      <c r="O2" s="186" t="s">
        <v>45</v>
      </c>
      <c r="P2" s="186" t="s">
        <v>210</v>
      </c>
      <c r="Q2" s="184" t="s">
        <v>593</v>
      </c>
      <c r="R2" s="184" t="s">
        <v>592</v>
      </c>
      <c r="S2" s="184" t="s">
        <v>110</v>
      </c>
      <c r="T2" s="184" t="s">
        <v>1</v>
      </c>
      <c r="U2" s="319"/>
    </row>
    <row r="3" spans="1:23" ht="45" customHeight="1">
      <c r="A3" s="59" t="s">
        <v>168</v>
      </c>
      <c r="B3" s="59"/>
      <c r="C3" s="59"/>
      <c r="D3" s="59"/>
      <c r="E3" s="60"/>
      <c r="F3" s="92"/>
      <c r="G3" s="71"/>
      <c r="H3" s="91">
        <f>H4+H111+H298</f>
        <v>94200980.93</v>
      </c>
      <c r="I3" s="91">
        <f>I4+I111+I298</f>
        <v>94930283.25999999</v>
      </c>
      <c r="J3" s="91">
        <f>J4+J111+J298</f>
        <v>95931896.34</v>
      </c>
      <c r="K3" s="91">
        <f>K4+K111+K298</f>
        <v>114588283.34</v>
      </c>
      <c r="L3" s="91">
        <f>SUM(H3:K3)</f>
        <v>399651443.87</v>
      </c>
      <c r="M3" s="91">
        <f>M4+M111+M298</f>
        <v>255845422</v>
      </c>
      <c r="N3" s="91">
        <f>N4+N111+N298</f>
        <v>0</v>
      </c>
      <c r="O3" s="91">
        <f>O4+O111+O298</f>
        <v>143806021.87</v>
      </c>
      <c r="P3" s="91"/>
      <c r="Q3" s="91">
        <f>Q4+Q111+Q298</f>
        <v>812371850</v>
      </c>
      <c r="R3" s="91">
        <f>R4+R111+R298</f>
        <v>394762481</v>
      </c>
      <c r="S3" s="91">
        <f>S4+S111+S298</f>
        <v>417609369</v>
      </c>
      <c r="T3" s="92"/>
      <c r="U3" s="92"/>
      <c r="V3" s="263"/>
      <c r="W3" s="263"/>
    </row>
    <row r="4" spans="1:21" ht="43.5" customHeight="1">
      <c r="A4" s="31" t="s">
        <v>3</v>
      </c>
      <c r="B4" s="67" t="s">
        <v>187</v>
      </c>
      <c r="C4" s="33"/>
      <c r="D4" s="33"/>
      <c r="E4" s="55"/>
      <c r="F4" s="170"/>
      <c r="G4" s="72"/>
      <c r="H4" s="93">
        <f aca="true" t="shared" si="0" ref="H4:N4">H5+H44+H59+H86</f>
        <v>38288434.33</v>
      </c>
      <c r="I4" s="93">
        <f t="shared" si="0"/>
        <v>39910941.33</v>
      </c>
      <c r="J4" s="93">
        <f t="shared" si="0"/>
        <v>39767515.33</v>
      </c>
      <c r="K4" s="93">
        <f t="shared" si="0"/>
        <v>40742875.33</v>
      </c>
      <c r="L4" s="93">
        <f t="shared" si="0"/>
        <v>158709766.32</v>
      </c>
      <c r="M4" s="93">
        <f t="shared" si="0"/>
        <v>79884920</v>
      </c>
      <c r="N4" s="93">
        <f t="shared" si="0"/>
        <v>0</v>
      </c>
      <c r="O4" s="93">
        <f>L4-M4</f>
        <v>78824846.32</v>
      </c>
      <c r="P4" s="93"/>
      <c r="Q4" s="93">
        <v>356603873</v>
      </c>
      <c r="R4" s="93">
        <v>170583724</v>
      </c>
      <c r="S4" s="93">
        <v>186020149</v>
      </c>
      <c r="T4" s="93"/>
      <c r="U4" s="93"/>
    </row>
    <row r="5" spans="1:21" ht="40.5" customHeight="1">
      <c r="A5" s="32" t="s">
        <v>78</v>
      </c>
      <c r="B5" s="68" t="s">
        <v>202</v>
      </c>
      <c r="C5" s="34"/>
      <c r="D5" s="34"/>
      <c r="E5" s="53"/>
      <c r="F5" s="171"/>
      <c r="G5" s="73"/>
      <c r="H5" s="94">
        <f aca="true" t="shared" si="1" ref="H5:M5">H6+H9+H17+H24+H30</f>
        <v>12069500.329999998</v>
      </c>
      <c r="I5" s="94">
        <f t="shared" si="1"/>
        <v>12673500.329999998</v>
      </c>
      <c r="J5" s="94">
        <f t="shared" si="1"/>
        <v>12273500.329999998</v>
      </c>
      <c r="K5" s="94">
        <f t="shared" si="1"/>
        <v>12879500.329999998</v>
      </c>
      <c r="L5" s="94">
        <f t="shared" si="1"/>
        <v>49896001.31999999</v>
      </c>
      <c r="M5" s="94">
        <f t="shared" si="1"/>
        <v>21888400</v>
      </c>
      <c r="N5" s="94">
        <f>N6+N9+N17+N24+N30</f>
        <v>0</v>
      </c>
      <c r="O5" s="94">
        <f>O6+O9+O17+O24+O30</f>
        <v>28007601.319999997</v>
      </c>
      <c r="P5" s="94"/>
      <c r="Q5" s="95">
        <v>103811873</v>
      </c>
      <c r="R5" s="95">
        <v>35011724</v>
      </c>
      <c r="S5" s="95">
        <v>688001149</v>
      </c>
      <c r="T5" s="94"/>
      <c r="U5" s="94"/>
    </row>
    <row r="6" spans="1:21" ht="36">
      <c r="A6" s="3" t="s">
        <v>121</v>
      </c>
      <c r="B6" s="4" t="s">
        <v>194</v>
      </c>
      <c r="C6" s="4"/>
      <c r="D6" s="4"/>
      <c r="E6" s="47" t="s">
        <v>878</v>
      </c>
      <c r="F6" s="97"/>
      <c r="G6" s="74" t="s">
        <v>215</v>
      </c>
      <c r="H6" s="96">
        <f>SUM(H7:H7)</f>
        <v>40000</v>
      </c>
      <c r="I6" s="96">
        <f>SUM(I7:I7)</f>
        <v>40000</v>
      </c>
      <c r="J6" s="96">
        <f>SUM(J7:J7)</f>
        <v>40000</v>
      </c>
      <c r="K6" s="96">
        <f>SUM(K7:K7)</f>
        <v>40000</v>
      </c>
      <c r="L6" s="96">
        <f aca="true" t="shared" si="2" ref="L6:L66">SUM(H6:K6)</f>
        <v>160000</v>
      </c>
      <c r="M6" s="96">
        <f>SUM(M7:M7)</f>
        <v>160000</v>
      </c>
      <c r="N6" s="96">
        <f>SUM(N7:N7)</f>
        <v>0</v>
      </c>
      <c r="O6" s="96">
        <f>SUM(O7:O7)</f>
        <v>0</v>
      </c>
      <c r="P6" s="96"/>
      <c r="Q6" s="97">
        <v>2820000</v>
      </c>
      <c r="R6" s="97">
        <v>2320000</v>
      </c>
      <c r="S6" s="97">
        <v>500000</v>
      </c>
      <c r="T6" s="97" t="s">
        <v>118</v>
      </c>
      <c r="U6" s="96"/>
    </row>
    <row r="7" spans="1:21" s="41" customFormat="1" ht="37.5" customHeight="1">
      <c r="A7" s="17" t="s">
        <v>876</v>
      </c>
      <c r="B7" s="10" t="s">
        <v>188</v>
      </c>
      <c r="C7" s="10"/>
      <c r="D7" s="10"/>
      <c r="E7" s="52" t="s">
        <v>130</v>
      </c>
      <c r="F7" s="101" t="s">
        <v>204</v>
      </c>
      <c r="G7" s="17" t="s">
        <v>880</v>
      </c>
      <c r="H7" s="102">
        <v>40000</v>
      </c>
      <c r="I7" s="102">
        <v>40000</v>
      </c>
      <c r="J7" s="102">
        <v>40000</v>
      </c>
      <c r="K7" s="102">
        <v>40000</v>
      </c>
      <c r="L7" s="102">
        <f t="shared" si="2"/>
        <v>160000</v>
      </c>
      <c r="M7" s="102">
        <v>160000</v>
      </c>
      <c r="N7" s="102">
        <v>0</v>
      </c>
      <c r="O7" s="102">
        <v>0</v>
      </c>
      <c r="P7" s="102"/>
      <c r="Q7" s="101"/>
      <c r="R7" s="101"/>
      <c r="S7" s="101"/>
      <c r="T7" s="101"/>
      <c r="U7" s="102"/>
    </row>
    <row r="8" spans="1:21" s="41" customFormat="1" ht="24.75">
      <c r="A8" s="17" t="s">
        <v>877</v>
      </c>
      <c r="B8" s="10" t="s">
        <v>879</v>
      </c>
      <c r="C8" s="10"/>
      <c r="D8" s="10"/>
      <c r="E8" s="52" t="s">
        <v>130</v>
      </c>
      <c r="F8" s="101" t="s">
        <v>204</v>
      </c>
      <c r="G8" s="17" t="s">
        <v>287</v>
      </c>
      <c r="H8" s="102">
        <f>SUM(E8:F8)</f>
        <v>0</v>
      </c>
      <c r="I8" s="102">
        <f>SUM(F8:H8)</f>
        <v>0</v>
      </c>
      <c r="J8" s="102">
        <f>SUM(H8:I8)</f>
        <v>0</v>
      </c>
      <c r="K8" s="102">
        <f>SUM(H8:J8)</f>
        <v>0</v>
      </c>
      <c r="L8" s="102">
        <f t="shared" si="2"/>
        <v>0</v>
      </c>
      <c r="M8" s="102">
        <f>SUM(I8:L8)</f>
        <v>0</v>
      </c>
      <c r="N8" s="102">
        <f>SUM(J8:M8)</f>
        <v>0</v>
      </c>
      <c r="O8" s="102">
        <f>SUM(K8:N8)</f>
        <v>0</v>
      </c>
      <c r="P8" s="102"/>
      <c r="Q8" s="101"/>
      <c r="R8" s="101"/>
      <c r="S8" s="101"/>
      <c r="T8" s="101"/>
      <c r="U8" s="102"/>
    </row>
    <row r="9" spans="1:21" ht="59.25" customHeight="1">
      <c r="A9" s="3" t="s">
        <v>117</v>
      </c>
      <c r="B9" s="4" t="s">
        <v>195</v>
      </c>
      <c r="C9" s="14"/>
      <c r="D9" s="14"/>
      <c r="E9" s="48" t="s">
        <v>843</v>
      </c>
      <c r="F9" s="106"/>
      <c r="G9" s="74" t="s">
        <v>216</v>
      </c>
      <c r="H9" s="97">
        <f>H10+H11+H12+H13+H14</f>
        <v>3930000</v>
      </c>
      <c r="I9" s="97">
        <f aca="true" t="shared" si="3" ref="I9:O9">I10+I11+I12+I13+I14</f>
        <v>4060000</v>
      </c>
      <c r="J9" s="97">
        <f t="shared" si="3"/>
        <v>3010000</v>
      </c>
      <c r="K9" s="97">
        <f t="shared" si="3"/>
        <v>3010000</v>
      </c>
      <c r="L9" s="97">
        <f t="shared" si="3"/>
        <v>14010000</v>
      </c>
      <c r="M9" s="97">
        <f t="shared" si="3"/>
        <v>14010000</v>
      </c>
      <c r="N9" s="97">
        <f t="shared" si="3"/>
        <v>0</v>
      </c>
      <c r="O9" s="97">
        <f t="shared" si="3"/>
        <v>0</v>
      </c>
      <c r="P9" s="97"/>
      <c r="Q9" s="97">
        <v>20890000</v>
      </c>
      <c r="R9" s="97">
        <v>16000000</v>
      </c>
      <c r="S9" s="97">
        <v>4890000</v>
      </c>
      <c r="T9" s="97" t="s">
        <v>5</v>
      </c>
      <c r="U9" s="97"/>
    </row>
    <row r="10" spans="1:21" s="41" customFormat="1" ht="41.25" customHeight="1">
      <c r="A10" s="17" t="s">
        <v>171</v>
      </c>
      <c r="B10" s="10" t="s">
        <v>189</v>
      </c>
      <c r="C10" s="10"/>
      <c r="D10" s="10"/>
      <c r="E10" s="52" t="s">
        <v>130</v>
      </c>
      <c r="F10" s="101" t="s">
        <v>204</v>
      </c>
      <c r="G10" s="17" t="s">
        <v>281</v>
      </c>
      <c r="H10" s="102">
        <v>2710000</v>
      </c>
      <c r="I10" s="102">
        <v>2710000</v>
      </c>
      <c r="J10" s="102">
        <v>2710000</v>
      </c>
      <c r="K10" s="102">
        <v>2710000</v>
      </c>
      <c r="L10" s="102">
        <f t="shared" si="2"/>
        <v>10840000</v>
      </c>
      <c r="M10" s="102">
        <v>10840000</v>
      </c>
      <c r="N10" s="102">
        <v>0</v>
      </c>
      <c r="O10" s="102">
        <v>0</v>
      </c>
      <c r="P10" s="102"/>
      <c r="Q10" s="101"/>
      <c r="R10" s="101"/>
      <c r="S10" s="101"/>
      <c r="T10" s="101"/>
      <c r="U10" s="102"/>
    </row>
    <row r="11" spans="1:21" s="41" customFormat="1" ht="33" customHeight="1">
      <c r="A11" s="187" t="s">
        <v>172</v>
      </c>
      <c r="B11" s="10" t="s">
        <v>190</v>
      </c>
      <c r="C11" s="10"/>
      <c r="D11" s="10"/>
      <c r="E11" s="52" t="s">
        <v>130</v>
      </c>
      <c r="F11" s="101" t="s">
        <v>204</v>
      </c>
      <c r="G11" s="187" t="s">
        <v>284</v>
      </c>
      <c r="H11" s="102">
        <v>1000000</v>
      </c>
      <c r="I11" s="102">
        <v>1100000</v>
      </c>
      <c r="J11" s="102">
        <v>0</v>
      </c>
      <c r="K11" s="102">
        <v>0</v>
      </c>
      <c r="L11" s="102">
        <f t="shared" si="2"/>
        <v>2100000</v>
      </c>
      <c r="M11" s="102">
        <v>2100000</v>
      </c>
      <c r="N11" s="102">
        <v>0</v>
      </c>
      <c r="O11" s="102">
        <v>0</v>
      </c>
      <c r="P11" s="102"/>
      <c r="Q11" s="101"/>
      <c r="R11" s="101"/>
      <c r="S11" s="101"/>
      <c r="T11" s="101"/>
      <c r="U11" s="102"/>
    </row>
    <row r="12" spans="1:21" s="41" customFormat="1" ht="34.5" customHeight="1">
      <c r="A12" s="17" t="s">
        <v>173</v>
      </c>
      <c r="B12" s="10" t="s">
        <v>191</v>
      </c>
      <c r="C12" s="10"/>
      <c r="D12" s="10"/>
      <c r="E12" s="52" t="s">
        <v>130</v>
      </c>
      <c r="F12" s="101" t="s">
        <v>204</v>
      </c>
      <c r="G12" s="187" t="s">
        <v>282</v>
      </c>
      <c r="H12" s="102">
        <v>100000</v>
      </c>
      <c r="I12" s="102">
        <v>100000</v>
      </c>
      <c r="J12" s="102">
        <v>100000</v>
      </c>
      <c r="K12" s="102">
        <v>100000</v>
      </c>
      <c r="L12" s="102">
        <f t="shared" si="2"/>
        <v>400000</v>
      </c>
      <c r="M12" s="102">
        <v>400000</v>
      </c>
      <c r="N12" s="102">
        <v>0</v>
      </c>
      <c r="O12" s="102">
        <v>0</v>
      </c>
      <c r="P12" s="102"/>
      <c r="Q12" s="101"/>
      <c r="R12" s="101"/>
      <c r="S12" s="101"/>
      <c r="T12" s="101"/>
      <c r="U12" s="102"/>
    </row>
    <row r="13" spans="1:21" s="41" customFormat="1" ht="33">
      <c r="A13" s="17" t="s">
        <v>174</v>
      </c>
      <c r="B13" s="10" t="s">
        <v>192</v>
      </c>
      <c r="C13" s="10"/>
      <c r="D13" s="10"/>
      <c r="E13" s="52" t="s">
        <v>130</v>
      </c>
      <c r="F13" s="101" t="s">
        <v>204</v>
      </c>
      <c r="G13" s="17" t="s">
        <v>285</v>
      </c>
      <c r="H13" s="102">
        <v>120000</v>
      </c>
      <c r="I13" s="102">
        <v>150000</v>
      </c>
      <c r="J13" s="102">
        <v>200000</v>
      </c>
      <c r="K13" s="102">
        <v>200000</v>
      </c>
      <c r="L13" s="102">
        <f t="shared" si="2"/>
        <v>670000</v>
      </c>
      <c r="M13" s="102">
        <v>670000</v>
      </c>
      <c r="N13" s="102">
        <v>0</v>
      </c>
      <c r="O13" s="102">
        <v>0</v>
      </c>
      <c r="P13" s="102"/>
      <c r="Q13" s="101"/>
      <c r="R13" s="101"/>
      <c r="S13" s="101"/>
      <c r="T13" s="101"/>
      <c r="U13" s="102"/>
    </row>
    <row r="14" spans="1:21" s="41" customFormat="1" ht="24.75">
      <c r="A14" s="17" t="s">
        <v>175</v>
      </c>
      <c r="B14" s="10" t="s">
        <v>193</v>
      </c>
      <c r="C14" s="10"/>
      <c r="D14" s="10"/>
      <c r="E14" s="52" t="s">
        <v>130</v>
      </c>
      <c r="F14" s="101" t="s">
        <v>204</v>
      </c>
      <c r="G14" s="17" t="s">
        <v>286</v>
      </c>
      <c r="H14" s="102">
        <v>0</v>
      </c>
      <c r="I14" s="102">
        <v>0</v>
      </c>
      <c r="J14" s="102">
        <v>0</v>
      </c>
      <c r="K14" s="102">
        <v>0</v>
      </c>
      <c r="L14" s="102">
        <f t="shared" si="2"/>
        <v>0</v>
      </c>
      <c r="M14" s="102">
        <v>0</v>
      </c>
      <c r="N14" s="102">
        <v>0</v>
      </c>
      <c r="O14" s="102">
        <v>0</v>
      </c>
      <c r="P14" s="102"/>
      <c r="Q14" s="101"/>
      <c r="R14" s="101"/>
      <c r="S14" s="101"/>
      <c r="T14" s="101"/>
      <c r="U14" s="102"/>
    </row>
    <row r="15" spans="1:21" s="214" customFormat="1" ht="40.5" customHeight="1">
      <c r="A15" s="208" t="s">
        <v>882</v>
      </c>
      <c r="B15" s="209" t="s">
        <v>1097</v>
      </c>
      <c r="C15" s="209"/>
      <c r="D15" s="209"/>
      <c r="E15" s="210" t="s">
        <v>133</v>
      </c>
      <c r="F15" s="211" t="s">
        <v>207</v>
      </c>
      <c r="G15" s="212" t="s">
        <v>216</v>
      </c>
      <c r="H15" s="213">
        <v>240000</v>
      </c>
      <c r="I15" s="213">
        <v>240000</v>
      </c>
      <c r="J15" s="213">
        <v>240000</v>
      </c>
      <c r="K15" s="213">
        <v>240000</v>
      </c>
      <c r="L15" s="213">
        <v>960000</v>
      </c>
      <c r="M15" s="213">
        <v>960000</v>
      </c>
      <c r="N15" s="213">
        <v>0</v>
      </c>
      <c r="O15" s="213">
        <v>0</v>
      </c>
      <c r="P15" s="213"/>
      <c r="Q15" s="211">
        <v>22290000</v>
      </c>
      <c r="R15" s="211">
        <v>16700000</v>
      </c>
      <c r="S15" s="211">
        <v>5240000</v>
      </c>
      <c r="T15" s="211" t="s">
        <v>881</v>
      </c>
      <c r="U15" s="211"/>
    </row>
    <row r="16" spans="1:21" s="189" customFormat="1" ht="27.75">
      <c r="A16" s="22" t="s">
        <v>67</v>
      </c>
      <c r="B16" s="23" t="s">
        <v>1094</v>
      </c>
      <c r="C16" s="23"/>
      <c r="D16" s="23"/>
      <c r="E16" s="56" t="s">
        <v>211</v>
      </c>
      <c r="F16" s="188" t="s">
        <v>204</v>
      </c>
      <c r="G16" s="84" t="s">
        <v>212</v>
      </c>
      <c r="H16" s="104">
        <v>0</v>
      </c>
      <c r="I16" s="104">
        <v>0</v>
      </c>
      <c r="J16" s="104">
        <v>0</v>
      </c>
      <c r="K16" s="104">
        <v>0</v>
      </c>
      <c r="L16" s="104">
        <f t="shared" si="2"/>
        <v>0</v>
      </c>
      <c r="M16" s="104">
        <v>0</v>
      </c>
      <c r="N16" s="104">
        <v>0</v>
      </c>
      <c r="O16" s="104">
        <v>0</v>
      </c>
      <c r="P16" s="104"/>
      <c r="Q16" s="104">
        <v>2475000</v>
      </c>
      <c r="R16" s="104">
        <v>375000</v>
      </c>
      <c r="S16" s="104">
        <v>2100000</v>
      </c>
      <c r="T16" s="104"/>
      <c r="U16" s="104"/>
    </row>
    <row r="17" spans="1:21" ht="41.25">
      <c r="A17" s="3" t="s">
        <v>43</v>
      </c>
      <c r="B17" s="4" t="s">
        <v>196</v>
      </c>
      <c r="C17" s="27"/>
      <c r="D17" s="27"/>
      <c r="E17" s="203" t="s">
        <v>844</v>
      </c>
      <c r="F17" s="172"/>
      <c r="G17" s="75" t="s">
        <v>217</v>
      </c>
      <c r="H17" s="97">
        <f>SUM(H18:H21)</f>
        <v>0</v>
      </c>
      <c r="I17" s="97">
        <f aca="true" t="shared" si="4" ref="I17:O17">SUM(I18:I21)</f>
        <v>0</v>
      </c>
      <c r="J17" s="97">
        <f t="shared" si="4"/>
        <v>0</v>
      </c>
      <c r="K17" s="97">
        <f t="shared" si="4"/>
        <v>0</v>
      </c>
      <c r="L17" s="97">
        <f t="shared" si="2"/>
        <v>0</v>
      </c>
      <c r="M17" s="97">
        <f t="shared" si="4"/>
        <v>0</v>
      </c>
      <c r="N17" s="97">
        <f t="shared" si="4"/>
        <v>0</v>
      </c>
      <c r="O17" s="97">
        <f t="shared" si="4"/>
        <v>0</v>
      </c>
      <c r="P17" s="97">
        <f>SUM(P18:P21)</f>
        <v>0</v>
      </c>
      <c r="Q17" s="97">
        <f>SUM(Q18:Q21)</f>
        <v>0</v>
      </c>
      <c r="R17" s="97">
        <f>SUM(R18:R21)</f>
        <v>0</v>
      </c>
      <c r="S17" s="97">
        <f>SUM(S18:S21)</f>
        <v>0</v>
      </c>
      <c r="T17" s="97" t="s">
        <v>6</v>
      </c>
      <c r="U17" s="97"/>
    </row>
    <row r="18" spans="1:21" s="41" customFormat="1" ht="33">
      <c r="A18" s="17" t="s">
        <v>176</v>
      </c>
      <c r="B18" s="10" t="s">
        <v>936</v>
      </c>
      <c r="C18" s="10"/>
      <c r="D18" s="10"/>
      <c r="E18" s="52" t="s">
        <v>130</v>
      </c>
      <c r="F18" s="101" t="s">
        <v>204</v>
      </c>
      <c r="G18" s="78" t="s">
        <v>272</v>
      </c>
      <c r="H18" s="102">
        <v>0</v>
      </c>
      <c r="I18" s="102">
        <v>0</v>
      </c>
      <c r="J18" s="102">
        <v>0</v>
      </c>
      <c r="K18" s="102">
        <v>0</v>
      </c>
      <c r="L18" s="102">
        <f t="shared" si="2"/>
        <v>0</v>
      </c>
      <c r="M18" s="102">
        <v>0</v>
      </c>
      <c r="N18" s="102">
        <v>0</v>
      </c>
      <c r="O18" s="102">
        <v>0</v>
      </c>
      <c r="P18" s="102">
        <v>0</v>
      </c>
      <c r="Q18" s="101">
        <v>0</v>
      </c>
      <c r="R18" s="101">
        <v>0</v>
      </c>
      <c r="S18" s="101">
        <v>0</v>
      </c>
      <c r="T18" s="101">
        <v>0</v>
      </c>
      <c r="U18" s="102"/>
    </row>
    <row r="19" spans="1:21" s="41" customFormat="1" ht="46.5" customHeight="1">
      <c r="A19" s="17" t="s">
        <v>177</v>
      </c>
      <c r="B19" s="10" t="s">
        <v>937</v>
      </c>
      <c r="C19" s="10"/>
      <c r="D19" s="10"/>
      <c r="E19" s="52" t="s">
        <v>131</v>
      </c>
      <c r="F19" s="101" t="s">
        <v>205</v>
      </c>
      <c r="G19" s="78" t="s">
        <v>283</v>
      </c>
      <c r="H19" s="102">
        <v>0</v>
      </c>
      <c r="I19" s="102">
        <v>0</v>
      </c>
      <c r="J19" s="102">
        <v>0</v>
      </c>
      <c r="K19" s="102">
        <v>0</v>
      </c>
      <c r="L19" s="102">
        <f t="shared" si="2"/>
        <v>0</v>
      </c>
      <c r="M19" s="102">
        <v>0</v>
      </c>
      <c r="N19" s="102">
        <v>0</v>
      </c>
      <c r="O19" s="102">
        <v>0</v>
      </c>
      <c r="P19" s="102"/>
      <c r="Q19" s="101"/>
      <c r="R19" s="101"/>
      <c r="S19" s="101"/>
      <c r="T19" s="101"/>
      <c r="U19" s="102"/>
    </row>
    <row r="20" spans="1:21" s="41" customFormat="1" ht="48" customHeight="1">
      <c r="A20" s="17" t="s">
        <v>906</v>
      </c>
      <c r="B20" s="10" t="s">
        <v>938</v>
      </c>
      <c r="C20" s="10"/>
      <c r="D20" s="10"/>
      <c r="E20" s="52" t="s">
        <v>132</v>
      </c>
      <c r="F20" s="101" t="s">
        <v>206</v>
      </c>
      <c r="G20" s="78" t="s">
        <v>905</v>
      </c>
      <c r="H20" s="102">
        <v>0</v>
      </c>
      <c r="I20" s="102">
        <v>0</v>
      </c>
      <c r="J20" s="102">
        <v>0</v>
      </c>
      <c r="K20" s="102">
        <v>0</v>
      </c>
      <c r="L20" s="102">
        <f t="shared" si="2"/>
        <v>0</v>
      </c>
      <c r="M20" s="102">
        <v>0</v>
      </c>
      <c r="N20" s="102">
        <v>0</v>
      </c>
      <c r="O20" s="102">
        <v>0</v>
      </c>
      <c r="P20" s="102"/>
      <c r="Q20" s="101"/>
      <c r="R20" s="101"/>
      <c r="S20" s="101"/>
      <c r="T20" s="101"/>
      <c r="U20" s="102"/>
    </row>
    <row r="21" spans="1:21" s="41" customFormat="1" ht="24.75">
      <c r="A21" s="17" t="s">
        <v>178</v>
      </c>
      <c r="B21" s="10" t="s">
        <v>939</v>
      </c>
      <c r="C21" s="10"/>
      <c r="D21" s="10"/>
      <c r="E21" s="52" t="s">
        <v>130</v>
      </c>
      <c r="F21" s="101" t="s">
        <v>204</v>
      </c>
      <c r="G21" s="78" t="s">
        <v>276</v>
      </c>
      <c r="H21" s="102">
        <v>0</v>
      </c>
      <c r="I21" s="102">
        <v>0</v>
      </c>
      <c r="J21" s="102">
        <v>0</v>
      </c>
      <c r="K21" s="102">
        <v>0</v>
      </c>
      <c r="L21" s="102">
        <f t="shared" si="2"/>
        <v>0</v>
      </c>
      <c r="M21" s="102">
        <v>0</v>
      </c>
      <c r="N21" s="102">
        <v>0</v>
      </c>
      <c r="O21" s="102">
        <v>0</v>
      </c>
      <c r="P21" s="102"/>
      <c r="Q21" s="101"/>
      <c r="R21" s="101"/>
      <c r="S21" s="101"/>
      <c r="T21" s="101"/>
      <c r="U21" s="102"/>
    </row>
    <row r="22" spans="1:21" s="214" customFormat="1" ht="36.75" customHeight="1">
      <c r="A22" s="208" t="s">
        <v>883</v>
      </c>
      <c r="B22" s="215" t="s">
        <v>1097</v>
      </c>
      <c r="C22" s="216"/>
      <c r="D22" s="216"/>
      <c r="E22" s="217"/>
      <c r="F22" s="218"/>
      <c r="G22" s="215" t="s">
        <v>819</v>
      </c>
      <c r="H22" s="213">
        <v>903500</v>
      </c>
      <c r="I22" s="213">
        <v>915000</v>
      </c>
      <c r="J22" s="213">
        <v>915000</v>
      </c>
      <c r="K22" s="213">
        <v>445000</v>
      </c>
      <c r="L22" s="213">
        <f t="shared" si="2"/>
        <v>3178500</v>
      </c>
      <c r="M22" s="213">
        <v>20000</v>
      </c>
      <c r="N22" s="213">
        <v>0</v>
      </c>
      <c r="O22" s="213">
        <f>L22-M22</f>
        <v>3158500</v>
      </c>
      <c r="P22" s="213"/>
      <c r="Q22" s="213"/>
      <c r="R22" s="213"/>
      <c r="S22" s="213"/>
      <c r="T22" s="213"/>
      <c r="U22" s="213"/>
    </row>
    <row r="23" spans="1:21" s="119" customFormat="1" ht="32.25" customHeight="1">
      <c r="A23" s="22" t="s">
        <v>64</v>
      </c>
      <c r="B23" s="23" t="s">
        <v>1095</v>
      </c>
      <c r="C23" s="23"/>
      <c r="D23" s="23"/>
      <c r="E23" s="56" t="s">
        <v>133</v>
      </c>
      <c r="F23" s="104" t="s">
        <v>207</v>
      </c>
      <c r="G23" s="84" t="s">
        <v>213</v>
      </c>
      <c r="H23" s="104">
        <v>0</v>
      </c>
      <c r="I23" s="104">
        <v>0</v>
      </c>
      <c r="J23" s="104">
        <v>0</v>
      </c>
      <c r="K23" s="104">
        <v>0</v>
      </c>
      <c r="L23" s="104">
        <f t="shared" si="2"/>
        <v>0</v>
      </c>
      <c r="M23" s="104">
        <v>0</v>
      </c>
      <c r="N23" s="104">
        <v>0</v>
      </c>
      <c r="O23" s="104">
        <v>0</v>
      </c>
      <c r="P23" s="104"/>
      <c r="Q23" s="104">
        <v>700000</v>
      </c>
      <c r="R23" s="104">
        <v>500000</v>
      </c>
      <c r="S23" s="104">
        <v>200000</v>
      </c>
      <c r="T23" s="104" t="s">
        <v>6</v>
      </c>
      <c r="U23" s="104"/>
    </row>
    <row r="24" spans="1:21" ht="36.75">
      <c r="A24" s="3" t="s">
        <v>122</v>
      </c>
      <c r="B24" s="27" t="s">
        <v>197</v>
      </c>
      <c r="C24" s="28"/>
      <c r="D24" s="28"/>
      <c r="E24" s="203" t="s">
        <v>845</v>
      </c>
      <c r="F24" s="173"/>
      <c r="G24" s="74" t="s">
        <v>218</v>
      </c>
      <c r="H24" s="97">
        <f>H25+H26+H27+H29</f>
        <v>6000</v>
      </c>
      <c r="I24" s="97">
        <f aca="true" t="shared" si="5" ref="I24:O24">I25+I26+I27+I29</f>
        <v>80000</v>
      </c>
      <c r="J24" s="97">
        <f t="shared" si="5"/>
        <v>280000</v>
      </c>
      <c r="K24" s="97">
        <f t="shared" si="5"/>
        <v>336000</v>
      </c>
      <c r="L24" s="97">
        <f t="shared" si="5"/>
        <v>702000</v>
      </c>
      <c r="M24" s="97">
        <f t="shared" si="5"/>
        <v>202000</v>
      </c>
      <c r="N24" s="97">
        <f t="shared" si="5"/>
        <v>0</v>
      </c>
      <c r="O24" s="97">
        <f t="shared" si="5"/>
        <v>500000</v>
      </c>
      <c r="P24" s="97"/>
      <c r="Q24" s="97">
        <v>2190000</v>
      </c>
      <c r="R24" s="97">
        <v>940000</v>
      </c>
      <c r="S24" s="97">
        <v>1250000</v>
      </c>
      <c r="T24" s="97" t="s">
        <v>7</v>
      </c>
      <c r="U24" s="97"/>
    </row>
    <row r="25" spans="1:21" s="41" customFormat="1" ht="24.75">
      <c r="A25" s="17" t="s">
        <v>179</v>
      </c>
      <c r="B25" s="272" t="s">
        <v>198</v>
      </c>
      <c r="C25" s="272"/>
      <c r="D25" s="272"/>
      <c r="E25" s="54" t="s">
        <v>130</v>
      </c>
      <c r="F25" s="101" t="s">
        <v>204</v>
      </c>
      <c r="G25" s="78" t="s">
        <v>278</v>
      </c>
      <c r="H25" s="102">
        <v>0</v>
      </c>
      <c r="I25" s="102">
        <v>30000</v>
      </c>
      <c r="J25" s="102">
        <v>30000</v>
      </c>
      <c r="K25" s="102">
        <v>30000</v>
      </c>
      <c r="L25" s="102">
        <f t="shared" si="2"/>
        <v>90000</v>
      </c>
      <c r="M25" s="102">
        <v>90000</v>
      </c>
      <c r="N25" s="102">
        <v>0</v>
      </c>
      <c r="O25" s="102">
        <v>0</v>
      </c>
      <c r="P25" s="102"/>
      <c r="Q25" s="271"/>
      <c r="R25" s="271"/>
      <c r="S25" s="271"/>
      <c r="T25" s="271"/>
      <c r="U25" s="102"/>
    </row>
    <row r="26" spans="1:21" s="41" customFormat="1" ht="24.75">
      <c r="A26" s="17" t="s">
        <v>180</v>
      </c>
      <c r="B26" s="272" t="s">
        <v>199</v>
      </c>
      <c r="C26" s="272"/>
      <c r="D26" s="272"/>
      <c r="E26" s="54" t="s">
        <v>130</v>
      </c>
      <c r="F26" s="101" t="s">
        <v>204</v>
      </c>
      <c r="G26" s="78" t="s">
        <v>277</v>
      </c>
      <c r="H26" s="102">
        <v>6000</v>
      </c>
      <c r="I26" s="102">
        <v>0</v>
      </c>
      <c r="J26" s="102">
        <v>0</v>
      </c>
      <c r="K26" s="102">
        <v>6000</v>
      </c>
      <c r="L26" s="102">
        <f t="shared" si="2"/>
        <v>12000</v>
      </c>
      <c r="M26" s="102">
        <v>12000</v>
      </c>
      <c r="N26" s="102">
        <v>0</v>
      </c>
      <c r="O26" s="102">
        <v>0</v>
      </c>
      <c r="P26" s="102"/>
      <c r="Q26" s="271"/>
      <c r="R26" s="271"/>
      <c r="S26" s="271"/>
      <c r="T26" s="271"/>
      <c r="U26" s="102"/>
    </row>
    <row r="27" spans="1:21" s="41" customFormat="1" ht="35.25" customHeight="1">
      <c r="A27" s="17" t="s">
        <v>181</v>
      </c>
      <c r="B27" s="272" t="s">
        <v>200</v>
      </c>
      <c r="C27" s="272"/>
      <c r="D27" s="272"/>
      <c r="E27" s="54" t="s">
        <v>130</v>
      </c>
      <c r="F27" s="101" t="s">
        <v>204</v>
      </c>
      <c r="G27" s="78" t="s">
        <v>279</v>
      </c>
      <c r="H27" s="102">
        <v>0</v>
      </c>
      <c r="I27" s="102">
        <v>50000</v>
      </c>
      <c r="J27" s="102">
        <v>0</v>
      </c>
      <c r="K27" s="102">
        <v>50000</v>
      </c>
      <c r="L27" s="102">
        <f t="shared" si="2"/>
        <v>100000</v>
      </c>
      <c r="M27" s="102">
        <v>100000</v>
      </c>
      <c r="N27" s="102">
        <v>0</v>
      </c>
      <c r="O27" s="102">
        <v>0</v>
      </c>
      <c r="P27" s="102"/>
      <c r="Q27" s="271"/>
      <c r="R27" s="271"/>
      <c r="S27" s="271"/>
      <c r="T27" s="271"/>
      <c r="U27" s="102"/>
    </row>
    <row r="28" spans="1:21" s="223" customFormat="1" ht="33.75" customHeight="1">
      <c r="A28" s="208" t="s">
        <v>928</v>
      </c>
      <c r="B28" s="215" t="s">
        <v>868</v>
      </c>
      <c r="C28" s="219"/>
      <c r="D28" s="219"/>
      <c r="E28" s="220" t="s">
        <v>401</v>
      </c>
      <c r="F28" s="221" t="s">
        <v>402</v>
      </c>
      <c r="G28" s="222"/>
      <c r="H28" s="221">
        <v>60000</v>
      </c>
      <c r="I28" s="221">
        <v>60000</v>
      </c>
      <c r="J28" s="221">
        <v>50000</v>
      </c>
      <c r="K28" s="221">
        <v>50000</v>
      </c>
      <c r="L28" s="221">
        <f t="shared" si="2"/>
        <v>220000</v>
      </c>
      <c r="M28" s="221">
        <v>220000</v>
      </c>
      <c r="N28" s="221">
        <v>0</v>
      </c>
      <c r="O28" s="221">
        <v>0</v>
      </c>
      <c r="P28" s="221"/>
      <c r="Q28" s="221"/>
      <c r="R28" s="221">
        <v>1000000</v>
      </c>
      <c r="S28" s="221"/>
      <c r="T28" s="221">
        <v>200000</v>
      </c>
      <c r="U28" s="211"/>
    </row>
    <row r="29" spans="1:21" s="189" customFormat="1" ht="34.5">
      <c r="A29" s="22" t="s">
        <v>68</v>
      </c>
      <c r="B29" s="23" t="s">
        <v>1096</v>
      </c>
      <c r="C29" s="23"/>
      <c r="D29" s="23"/>
      <c r="E29" s="56" t="s">
        <v>130</v>
      </c>
      <c r="F29" s="104" t="s">
        <v>204</v>
      </c>
      <c r="G29" s="84" t="s">
        <v>214</v>
      </c>
      <c r="H29" s="104">
        <v>0</v>
      </c>
      <c r="I29" s="104">
        <v>0</v>
      </c>
      <c r="J29" s="104">
        <v>250000</v>
      </c>
      <c r="K29" s="104">
        <v>250000</v>
      </c>
      <c r="L29" s="104">
        <f t="shared" si="2"/>
        <v>500000</v>
      </c>
      <c r="M29" s="104">
        <v>0</v>
      </c>
      <c r="N29" s="104">
        <v>0</v>
      </c>
      <c r="O29" s="104">
        <v>500000</v>
      </c>
      <c r="P29" s="104" t="s">
        <v>165</v>
      </c>
      <c r="Q29" s="104">
        <v>500000</v>
      </c>
      <c r="R29" s="109">
        <v>0</v>
      </c>
      <c r="S29" s="104">
        <v>500000</v>
      </c>
      <c r="T29" s="105"/>
      <c r="U29" s="104"/>
    </row>
    <row r="30" spans="1:21" ht="68.25" customHeight="1">
      <c r="A30" s="6" t="s">
        <v>134</v>
      </c>
      <c r="B30" s="12" t="s">
        <v>201</v>
      </c>
      <c r="C30" s="12"/>
      <c r="D30" s="12"/>
      <c r="E30" s="203" t="s">
        <v>90</v>
      </c>
      <c r="F30" s="99"/>
      <c r="G30" s="76" t="s">
        <v>219</v>
      </c>
      <c r="H30" s="99">
        <f>SUM(H31:H42)</f>
        <v>8093500.329999999</v>
      </c>
      <c r="I30" s="99">
        <f aca="true" t="shared" si="6" ref="I30:O30">SUM(I31:I42)</f>
        <v>8493500.329999998</v>
      </c>
      <c r="J30" s="99">
        <f t="shared" si="6"/>
        <v>8943500.329999998</v>
      </c>
      <c r="K30" s="99">
        <f t="shared" si="6"/>
        <v>9493500.329999998</v>
      </c>
      <c r="L30" s="99">
        <f t="shared" si="6"/>
        <v>35024001.31999999</v>
      </c>
      <c r="M30" s="99">
        <f t="shared" si="6"/>
        <v>7516400</v>
      </c>
      <c r="N30" s="99">
        <f t="shared" si="6"/>
        <v>0</v>
      </c>
      <c r="O30" s="99">
        <f t="shared" si="6"/>
        <v>27507601.319999997</v>
      </c>
      <c r="P30" s="99"/>
      <c r="Q30" s="99">
        <v>54918113</v>
      </c>
      <c r="R30" s="99">
        <v>9101724</v>
      </c>
      <c r="S30" s="99">
        <v>45816389</v>
      </c>
      <c r="T30" s="99" t="s">
        <v>21</v>
      </c>
      <c r="U30" s="99"/>
    </row>
    <row r="31" spans="1:21" ht="41.25">
      <c r="A31" s="198" t="s">
        <v>940</v>
      </c>
      <c r="B31" s="267" t="s">
        <v>818</v>
      </c>
      <c r="C31" s="227"/>
      <c r="D31" s="227"/>
      <c r="E31" s="206" t="s">
        <v>422</v>
      </c>
      <c r="F31" s="225"/>
      <c r="G31" s="198" t="s">
        <v>916</v>
      </c>
      <c r="H31" s="127">
        <v>3183023.06</v>
      </c>
      <c r="I31" s="127">
        <v>3183023.06</v>
      </c>
      <c r="J31" s="127">
        <v>3183023.06</v>
      </c>
      <c r="K31" s="127">
        <v>3183023.06</v>
      </c>
      <c r="L31" s="127">
        <f t="shared" si="2"/>
        <v>12732092.24</v>
      </c>
      <c r="M31" s="127">
        <v>0</v>
      </c>
      <c r="N31" s="127">
        <v>0</v>
      </c>
      <c r="O31" s="127">
        <f>L31</f>
        <v>12732092.24</v>
      </c>
      <c r="P31" s="127" t="s">
        <v>962</v>
      </c>
      <c r="Q31" s="127"/>
      <c r="R31" s="127"/>
      <c r="S31" s="127"/>
      <c r="T31" s="127"/>
      <c r="U31" s="127"/>
    </row>
    <row r="32" spans="1:21" ht="37.5" customHeight="1">
      <c r="A32" s="198" t="s">
        <v>941</v>
      </c>
      <c r="B32" s="267" t="s">
        <v>907</v>
      </c>
      <c r="C32" s="227"/>
      <c r="D32" s="227"/>
      <c r="E32" s="206" t="s">
        <v>422</v>
      </c>
      <c r="F32" s="225"/>
      <c r="G32" s="198" t="s">
        <v>917</v>
      </c>
      <c r="H32" s="127">
        <v>491207.27</v>
      </c>
      <c r="I32" s="127">
        <v>491207.27</v>
      </c>
      <c r="J32" s="127">
        <v>491207.27</v>
      </c>
      <c r="K32" s="127">
        <v>491207.27</v>
      </c>
      <c r="L32" s="127">
        <f t="shared" si="2"/>
        <v>1964829.08</v>
      </c>
      <c r="M32" s="127">
        <v>0</v>
      </c>
      <c r="N32" s="127">
        <v>0</v>
      </c>
      <c r="O32" s="127">
        <f aca="true" t="shared" si="7" ref="O32:O40">L32</f>
        <v>1964829.08</v>
      </c>
      <c r="P32" s="127"/>
      <c r="Q32" s="127"/>
      <c r="R32" s="127"/>
      <c r="S32" s="127"/>
      <c r="T32" s="127"/>
      <c r="U32" s="127"/>
    </row>
    <row r="33" spans="1:21" ht="37.5" customHeight="1">
      <c r="A33" s="198" t="s">
        <v>942</v>
      </c>
      <c r="B33" s="267" t="s">
        <v>908</v>
      </c>
      <c r="C33" s="227"/>
      <c r="D33" s="227"/>
      <c r="E33" s="206" t="s">
        <v>422</v>
      </c>
      <c r="F33" s="225"/>
      <c r="G33" s="198" t="s">
        <v>918</v>
      </c>
      <c r="H33" s="127">
        <v>98241.45</v>
      </c>
      <c r="I33" s="127">
        <v>98241.45</v>
      </c>
      <c r="J33" s="127">
        <v>98241.45</v>
      </c>
      <c r="K33" s="127">
        <v>98241.45</v>
      </c>
      <c r="L33" s="127">
        <f t="shared" si="2"/>
        <v>392965.8</v>
      </c>
      <c r="M33" s="127">
        <v>0</v>
      </c>
      <c r="N33" s="127">
        <v>0</v>
      </c>
      <c r="O33" s="127">
        <f t="shared" si="7"/>
        <v>392965.8</v>
      </c>
      <c r="P33" s="127"/>
      <c r="Q33" s="127"/>
      <c r="R33" s="127"/>
      <c r="S33" s="127"/>
      <c r="T33" s="127"/>
      <c r="U33" s="127"/>
    </row>
    <row r="34" spans="1:21" ht="37.5" customHeight="1">
      <c r="A34" s="198" t="s">
        <v>943</v>
      </c>
      <c r="B34" s="267" t="s">
        <v>909</v>
      </c>
      <c r="C34" s="227"/>
      <c r="D34" s="227"/>
      <c r="E34" s="206" t="s">
        <v>422</v>
      </c>
      <c r="F34" s="225"/>
      <c r="G34" s="198" t="s">
        <v>919</v>
      </c>
      <c r="H34" s="127">
        <v>353669.22</v>
      </c>
      <c r="I34" s="127">
        <v>353669.22</v>
      </c>
      <c r="J34" s="127">
        <v>353669.22</v>
      </c>
      <c r="K34" s="127">
        <v>353669.22</v>
      </c>
      <c r="L34" s="127">
        <f t="shared" si="2"/>
        <v>1414676.88</v>
      </c>
      <c r="M34" s="127">
        <v>0</v>
      </c>
      <c r="N34" s="127">
        <v>0</v>
      </c>
      <c r="O34" s="127">
        <f t="shared" si="7"/>
        <v>1414676.88</v>
      </c>
      <c r="P34" s="127"/>
      <c r="Q34" s="127"/>
      <c r="R34" s="127"/>
      <c r="S34" s="127"/>
      <c r="T34" s="127"/>
      <c r="U34" s="127"/>
    </row>
    <row r="35" spans="1:21" ht="39" customHeight="1">
      <c r="A35" s="128" t="s">
        <v>944</v>
      </c>
      <c r="B35" s="267" t="s">
        <v>910</v>
      </c>
      <c r="C35" s="227"/>
      <c r="D35" s="227"/>
      <c r="E35" s="206" t="s">
        <v>422</v>
      </c>
      <c r="F35" s="225"/>
      <c r="G35" s="128" t="s">
        <v>920</v>
      </c>
      <c r="H35" s="127">
        <v>392965.81</v>
      </c>
      <c r="I35" s="127">
        <v>392965.81</v>
      </c>
      <c r="J35" s="127">
        <v>392965.81</v>
      </c>
      <c r="K35" s="127">
        <v>392965.81</v>
      </c>
      <c r="L35" s="127">
        <f t="shared" si="2"/>
        <v>1571863.24</v>
      </c>
      <c r="M35" s="127">
        <v>0</v>
      </c>
      <c r="N35" s="127">
        <v>0</v>
      </c>
      <c r="O35" s="127">
        <f t="shared" si="7"/>
        <v>1571863.24</v>
      </c>
      <c r="P35" s="127"/>
      <c r="Q35" s="127"/>
      <c r="R35" s="127"/>
      <c r="S35" s="127"/>
      <c r="T35" s="127"/>
      <c r="U35" s="127"/>
    </row>
    <row r="36" spans="1:21" ht="33" customHeight="1">
      <c r="A36" s="128" t="s">
        <v>945</v>
      </c>
      <c r="B36" s="267" t="s">
        <v>911</v>
      </c>
      <c r="C36" s="227"/>
      <c r="D36" s="227"/>
      <c r="E36" s="206" t="s">
        <v>422</v>
      </c>
      <c r="F36" s="225"/>
      <c r="G36" s="128" t="s">
        <v>921</v>
      </c>
      <c r="H36" s="127">
        <v>589448.71</v>
      </c>
      <c r="I36" s="127">
        <v>589448.71</v>
      </c>
      <c r="J36" s="127">
        <v>589448.71</v>
      </c>
      <c r="K36" s="127">
        <v>589448.71</v>
      </c>
      <c r="L36" s="127">
        <f t="shared" si="2"/>
        <v>2357794.84</v>
      </c>
      <c r="M36" s="127">
        <v>0</v>
      </c>
      <c r="N36" s="127">
        <v>0</v>
      </c>
      <c r="O36" s="127">
        <f t="shared" si="7"/>
        <v>2357794.84</v>
      </c>
      <c r="P36" s="127"/>
      <c r="Q36" s="127"/>
      <c r="R36" s="127"/>
      <c r="S36" s="127"/>
      <c r="T36" s="127"/>
      <c r="U36" s="127"/>
    </row>
    <row r="37" spans="1:21" ht="36" customHeight="1">
      <c r="A37" s="128" t="s">
        <v>946</v>
      </c>
      <c r="B37" s="267" t="s">
        <v>912</v>
      </c>
      <c r="C37" s="227"/>
      <c r="D37" s="227"/>
      <c r="E37" s="206" t="s">
        <v>422</v>
      </c>
      <c r="F37" s="225"/>
      <c r="G37" s="128" t="s">
        <v>925</v>
      </c>
      <c r="H37" s="127">
        <v>392965.81</v>
      </c>
      <c r="I37" s="127">
        <v>392965.81</v>
      </c>
      <c r="J37" s="127">
        <v>392965.81</v>
      </c>
      <c r="K37" s="127">
        <v>392965.81</v>
      </c>
      <c r="L37" s="127">
        <f t="shared" si="2"/>
        <v>1571863.24</v>
      </c>
      <c r="M37" s="127">
        <v>0</v>
      </c>
      <c r="N37" s="127">
        <v>0</v>
      </c>
      <c r="O37" s="127">
        <f t="shared" si="7"/>
        <v>1571863.24</v>
      </c>
      <c r="P37" s="127"/>
      <c r="Q37" s="127"/>
      <c r="R37" s="127"/>
      <c r="S37" s="127"/>
      <c r="T37" s="127"/>
      <c r="U37" s="127"/>
    </row>
    <row r="38" spans="1:21" ht="36.75" customHeight="1">
      <c r="A38" s="128" t="s">
        <v>947</v>
      </c>
      <c r="B38" s="267" t="s">
        <v>913</v>
      </c>
      <c r="C38" s="227"/>
      <c r="D38" s="227"/>
      <c r="E38" s="206" t="s">
        <v>422</v>
      </c>
      <c r="F38" s="225"/>
      <c r="G38" s="128" t="s">
        <v>922</v>
      </c>
      <c r="H38" s="127">
        <v>1149425</v>
      </c>
      <c r="I38" s="127">
        <v>1149425</v>
      </c>
      <c r="J38" s="127">
        <v>1149425</v>
      </c>
      <c r="K38" s="127">
        <v>1149425</v>
      </c>
      <c r="L38" s="127">
        <f t="shared" si="2"/>
        <v>4597700</v>
      </c>
      <c r="M38" s="127">
        <v>0</v>
      </c>
      <c r="N38" s="127">
        <v>0</v>
      </c>
      <c r="O38" s="127">
        <f t="shared" si="7"/>
        <v>4597700</v>
      </c>
      <c r="P38" s="127"/>
      <c r="Q38" s="127"/>
      <c r="R38" s="127"/>
      <c r="S38" s="127"/>
      <c r="T38" s="127"/>
      <c r="U38" s="127"/>
    </row>
    <row r="39" spans="1:21" ht="33.75" customHeight="1">
      <c r="A39" s="128" t="s">
        <v>948</v>
      </c>
      <c r="B39" s="267" t="s">
        <v>914</v>
      </c>
      <c r="C39" s="227"/>
      <c r="D39" s="227"/>
      <c r="E39" s="206" t="s">
        <v>422</v>
      </c>
      <c r="F39" s="225"/>
      <c r="G39" s="128" t="s">
        <v>923</v>
      </c>
      <c r="H39" s="127">
        <v>98241</v>
      </c>
      <c r="I39" s="127">
        <v>98241</v>
      </c>
      <c r="J39" s="127">
        <v>98241</v>
      </c>
      <c r="K39" s="127">
        <v>98241</v>
      </c>
      <c r="L39" s="127">
        <f t="shared" si="2"/>
        <v>392964</v>
      </c>
      <c r="M39" s="127">
        <v>0</v>
      </c>
      <c r="N39" s="127">
        <v>0</v>
      </c>
      <c r="O39" s="127">
        <f t="shared" si="7"/>
        <v>392964</v>
      </c>
      <c r="P39" s="127"/>
      <c r="Q39" s="127"/>
      <c r="R39" s="127"/>
      <c r="S39" s="127"/>
      <c r="T39" s="127"/>
      <c r="U39" s="127"/>
    </row>
    <row r="40" spans="1:21" ht="33.75" customHeight="1">
      <c r="A40" s="128" t="s">
        <v>949</v>
      </c>
      <c r="B40" s="267" t="s">
        <v>915</v>
      </c>
      <c r="C40" s="227"/>
      <c r="D40" s="227"/>
      <c r="E40" s="206" t="s">
        <v>422</v>
      </c>
      <c r="F40" s="226"/>
      <c r="G40" s="128" t="s">
        <v>924</v>
      </c>
      <c r="H40" s="127">
        <v>127713</v>
      </c>
      <c r="I40" s="127">
        <v>127713</v>
      </c>
      <c r="J40" s="127">
        <v>127713</v>
      </c>
      <c r="K40" s="127">
        <v>127713</v>
      </c>
      <c r="L40" s="127">
        <f t="shared" si="2"/>
        <v>510852</v>
      </c>
      <c r="M40" s="127">
        <v>0</v>
      </c>
      <c r="N40" s="127">
        <v>0</v>
      </c>
      <c r="O40" s="127">
        <f t="shared" si="7"/>
        <v>510852</v>
      </c>
      <c r="P40" s="127"/>
      <c r="Q40" s="127"/>
      <c r="R40" s="127"/>
      <c r="S40" s="127"/>
      <c r="T40" s="127"/>
      <c r="U40" s="127"/>
    </row>
    <row r="41" spans="1:21" s="41" customFormat="1" ht="49.5">
      <c r="A41" s="15" t="s">
        <v>950</v>
      </c>
      <c r="B41" s="267" t="s">
        <v>952</v>
      </c>
      <c r="C41" s="272"/>
      <c r="D41" s="272"/>
      <c r="E41" s="54" t="s">
        <v>423</v>
      </c>
      <c r="F41" s="271"/>
      <c r="G41" s="268" t="s">
        <v>926</v>
      </c>
      <c r="H41" s="271">
        <v>1000000</v>
      </c>
      <c r="I41" s="271">
        <v>1400000</v>
      </c>
      <c r="J41" s="271">
        <v>1850000</v>
      </c>
      <c r="K41" s="271">
        <v>2400000</v>
      </c>
      <c r="L41" s="271">
        <f t="shared" si="2"/>
        <v>6650000</v>
      </c>
      <c r="M41" s="271">
        <v>6650000</v>
      </c>
      <c r="N41" s="271">
        <v>0</v>
      </c>
      <c r="O41" s="271">
        <v>0</v>
      </c>
      <c r="P41" s="271"/>
      <c r="Q41" s="271"/>
      <c r="R41" s="271"/>
      <c r="S41" s="271"/>
      <c r="T41" s="271"/>
      <c r="U41" s="271"/>
    </row>
    <row r="42" spans="1:21" s="38" customFormat="1" ht="34.5" customHeight="1">
      <c r="A42" s="15" t="s">
        <v>951</v>
      </c>
      <c r="B42" s="267" t="s">
        <v>953</v>
      </c>
      <c r="C42" s="7"/>
      <c r="D42" s="7"/>
      <c r="E42" s="197" t="s">
        <v>381</v>
      </c>
      <c r="F42" s="127"/>
      <c r="G42" s="198" t="s">
        <v>382</v>
      </c>
      <c r="H42" s="127">
        <v>216600</v>
      </c>
      <c r="I42" s="127">
        <v>216600</v>
      </c>
      <c r="J42" s="127">
        <v>216600</v>
      </c>
      <c r="K42" s="127">
        <v>216600</v>
      </c>
      <c r="L42" s="127">
        <f t="shared" si="2"/>
        <v>866400</v>
      </c>
      <c r="M42" s="127">
        <v>866400</v>
      </c>
      <c r="N42" s="127">
        <v>0</v>
      </c>
      <c r="O42" s="127">
        <v>0</v>
      </c>
      <c r="P42" s="127"/>
      <c r="Q42" s="127">
        <v>866400</v>
      </c>
      <c r="R42" s="127">
        <v>0</v>
      </c>
      <c r="S42" s="127">
        <v>0</v>
      </c>
      <c r="T42" s="127" t="s">
        <v>383</v>
      </c>
      <c r="U42" s="127"/>
    </row>
    <row r="43" spans="1:21" s="228" customFormat="1" ht="39" customHeight="1">
      <c r="A43" s="208" t="s">
        <v>884</v>
      </c>
      <c r="B43" s="215" t="s">
        <v>1097</v>
      </c>
      <c r="C43" s="215"/>
      <c r="D43" s="215"/>
      <c r="E43" s="217" t="s">
        <v>927</v>
      </c>
      <c r="F43" s="213"/>
      <c r="G43" s="208" t="s">
        <v>820</v>
      </c>
      <c r="H43" s="213">
        <v>0</v>
      </c>
      <c r="I43" s="213">
        <v>0</v>
      </c>
      <c r="J43" s="213">
        <v>0</v>
      </c>
      <c r="K43" s="213">
        <v>0</v>
      </c>
      <c r="L43" s="213">
        <v>1470000</v>
      </c>
      <c r="M43" s="213">
        <v>1470000</v>
      </c>
      <c r="N43" s="213">
        <v>0</v>
      </c>
      <c r="O43" s="213">
        <v>0</v>
      </c>
      <c r="P43" s="213"/>
      <c r="Q43" s="213"/>
      <c r="R43" s="213"/>
      <c r="S43" s="213"/>
      <c r="T43" s="213"/>
      <c r="U43" s="213"/>
    </row>
    <row r="44" spans="1:21" ht="57.75" customHeight="1">
      <c r="A44" s="30" t="s">
        <v>119</v>
      </c>
      <c r="B44" s="68" t="s">
        <v>615</v>
      </c>
      <c r="C44" s="69"/>
      <c r="D44" s="69"/>
      <c r="E44" s="50"/>
      <c r="F44" s="174"/>
      <c r="G44" s="77"/>
      <c r="H44" s="95">
        <f aca="true" t="shared" si="8" ref="H44:O44">H45+H48+H51+H53+H56</f>
        <v>24604375</v>
      </c>
      <c r="I44" s="95">
        <f t="shared" si="8"/>
        <v>25264375</v>
      </c>
      <c r="J44" s="95">
        <f t="shared" si="8"/>
        <v>25924375</v>
      </c>
      <c r="K44" s="95">
        <f t="shared" si="8"/>
        <v>26584375</v>
      </c>
      <c r="L44" s="95">
        <f t="shared" si="2"/>
        <v>102377500</v>
      </c>
      <c r="M44" s="95">
        <f t="shared" si="8"/>
        <v>52737500</v>
      </c>
      <c r="N44" s="95">
        <f t="shared" si="8"/>
        <v>0</v>
      </c>
      <c r="O44" s="95">
        <f t="shared" si="8"/>
        <v>49640000</v>
      </c>
      <c r="P44" s="95"/>
      <c r="Q44" s="95">
        <v>211053000</v>
      </c>
      <c r="R44" s="95">
        <v>110803000</v>
      </c>
      <c r="S44" s="95">
        <v>100250000</v>
      </c>
      <c r="T44" s="100"/>
      <c r="U44" s="95"/>
    </row>
    <row r="45" spans="1:21" ht="50.25" customHeight="1">
      <c r="A45" s="3" t="s">
        <v>167</v>
      </c>
      <c r="B45" s="4" t="s">
        <v>627</v>
      </c>
      <c r="C45" s="24"/>
      <c r="D45" s="24"/>
      <c r="E45" s="51" t="s">
        <v>91</v>
      </c>
      <c r="F45" s="112"/>
      <c r="G45" s="74" t="s">
        <v>220</v>
      </c>
      <c r="H45" s="97">
        <f>H46</f>
        <v>1050000</v>
      </c>
      <c r="I45" s="97">
        <f aca="true" t="shared" si="9" ref="I45:O45">I46</f>
        <v>1050000</v>
      </c>
      <c r="J45" s="97">
        <f t="shared" si="9"/>
        <v>1050000</v>
      </c>
      <c r="K45" s="97">
        <f t="shared" si="9"/>
        <v>1050000</v>
      </c>
      <c r="L45" s="97">
        <f t="shared" si="9"/>
        <v>4200000</v>
      </c>
      <c r="M45" s="97">
        <f t="shared" si="9"/>
        <v>3400000</v>
      </c>
      <c r="N45" s="97">
        <f t="shared" si="9"/>
        <v>0</v>
      </c>
      <c r="O45" s="97">
        <f t="shared" si="9"/>
        <v>800000</v>
      </c>
      <c r="P45" s="97"/>
      <c r="Q45" s="97">
        <v>7350000</v>
      </c>
      <c r="R45" s="97">
        <v>5950000</v>
      </c>
      <c r="S45" s="97">
        <v>1400000</v>
      </c>
      <c r="T45" s="97" t="s">
        <v>4</v>
      </c>
      <c r="U45" s="97"/>
    </row>
    <row r="46" spans="1:21" ht="50.25" customHeight="1">
      <c r="A46" s="17" t="s">
        <v>929</v>
      </c>
      <c r="B46" s="13" t="s">
        <v>930</v>
      </c>
      <c r="C46" s="229"/>
      <c r="D46" s="229"/>
      <c r="E46" s="163" t="s">
        <v>91</v>
      </c>
      <c r="F46" s="230"/>
      <c r="G46" s="231" t="s">
        <v>220</v>
      </c>
      <c r="H46" s="102">
        <v>1050000</v>
      </c>
      <c r="I46" s="102">
        <v>1050000</v>
      </c>
      <c r="J46" s="102">
        <v>1050000</v>
      </c>
      <c r="K46" s="102">
        <v>1050000</v>
      </c>
      <c r="L46" s="102">
        <f t="shared" si="2"/>
        <v>4200000</v>
      </c>
      <c r="M46" s="102">
        <v>3400000</v>
      </c>
      <c r="N46" s="102">
        <v>0</v>
      </c>
      <c r="O46" s="102">
        <v>800000</v>
      </c>
      <c r="P46" s="102"/>
      <c r="Q46" s="102">
        <v>7350000</v>
      </c>
      <c r="R46" s="102">
        <v>5950000</v>
      </c>
      <c r="S46" s="102">
        <v>1400000</v>
      </c>
      <c r="T46" s="102" t="s">
        <v>4</v>
      </c>
      <c r="U46" s="102"/>
    </row>
    <row r="47" spans="1:21" s="228" customFormat="1" ht="33.75" customHeight="1">
      <c r="A47" s="208" t="s">
        <v>885</v>
      </c>
      <c r="B47" s="293" t="s">
        <v>1097</v>
      </c>
      <c r="C47" s="216"/>
      <c r="D47" s="216"/>
      <c r="E47" s="217"/>
      <c r="F47" s="218"/>
      <c r="G47" s="235" t="s">
        <v>821</v>
      </c>
      <c r="H47" s="213">
        <v>1054270</v>
      </c>
      <c r="I47" s="213">
        <v>300000</v>
      </c>
      <c r="J47" s="213">
        <v>250000</v>
      </c>
      <c r="K47" s="213">
        <v>250000</v>
      </c>
      <c r="L47" s="213">
        <f t="shared" si="2"/>
        <v>1854270</v>
      </c>
      <c r="M47" s="213">
        <v>1000000</v>
      </c>
      <c r="N47" s="213">
        <v>0</v>
      </c>
      <c r="O47" s="213">
        <v>854270</v>
      </c>
      <c r="P47" s="213"/>
      <c r="Q47" s="213"/>
      <c r="R47" s="213"/>
      <c r="S47" s="213"/>
      <c r="T47" s="213"/>
      <c r="U47" s="213"/>
    </row>
    <row r="48" spans="1:21" ht="67.5" customHeight="1">
      <c r="A48" s="8" t="s">
        <v>79</v>
      </c>
      <c r="B48" s="4" t="s">
        <v>628</v>
      </c>
      <c r="C48" s="8"/>
      <c r="D48" s="8"/>
      <c r="E48" s="24" t="s">
        <v>92</v>
      </c>
      <c r="F48" s="112"/>
      <c r="G48" s="8" t="s">
        <v>221</v>
      </c>
      <c r="H48" s="123">
        <f>H49</f>
        <v>21961100</v>
      </c>
      <c r="I48" s="123">
        <f aca="true" t="shared" si="10" ref="I48:O48">I49</f>
        <v>22551100</v>
      </c>
      <c r="J48" s="123">
        <f t="shared" si="10"/>
        <v>23141100</v>
      </c>
      <c r="K48" s="123">
        <f t="shared" si="10"/>
        <v>23731100</v>
      </c>
      <c r="L48" s="123">
        <f t="shared" si="10"/>
        <v>91384400</v>
      </c>
      <c r="M48" s="123">
        <f t="shared" si="10"/>
        <v>44384400</v>
      </c>
      <c r="N48" s="123">
        <f t="shared" si="10"/>
        <v>0</v>
      </c>
      <c r="O48" s="123">
        <f t="shared" si="10"/>
        <v>47000000</v>
      </c>
      <c r="P48" s="123"/>
      <c r="Q48" s="121">
        <v>169617700</v>
      </c>
      <c r="R48" s="121">
        <v>82117700</v>
      </c>
      <c r="S48" s="121">
        <v>87500000</v>
      </c>
      <c r="T48" s="112" t="s">
        <v>2</v>
      </c>
      <c r="U48" s="112"/>
    </row>
    <row r="49" spans="1:21" ht="67.5" customHeight="1">
      <c r="A49" s="9" t="s">
        <v>931</v>
      </c>
      <c r="B49" s="13" t="s">
        <v>932</v>
      </c>
      <c r="C49" s="9"/>
      <c r="D49" s="9"/>
      <c r="E49" s="229" t="s">
        <v>92</v>
      </c>
      <c r="F49" s="230"/>
      <c r="G49" s="9" t="s">
        <v>221</v>
      </c>
      <c r="H49" s="232">
        <v>21961100</v>
      </c>
      <c r="I49" s="232">
        <v>22551100</v>
      </c>
      <c r="J49" s="232">
        <v>23141100</v>
      </c>
      <c r="K49" s="232">
        <v>23731100</v>
      </c>
      <c r="L49" s="232">
        <f t="shared" si="2"/>
        <v>91384400</v>
      </c>
      <c r="M49" s="232">
        <v>44384400</v>
      </c>
      <c r="N49" s="232">
        <v>0</v>
      </c>
      <c r="O49" s="232">
        <f>L49-M49</f>
        <v>47000000</v>
      </c>
      <c r="P49" s="232"/>
      <c r="Q49" s="234">
        <v>169617700</v>
      </c>
      <c r="R49" s="234">
        <v>82117700</v>
      </c>
      <c r="S49" s="234">
        <v>87500000</v>
      </c>
      <c r="T49" s="230" t="s">
        <v>2</v>
      </c>
      <c r="U49" s="230"/>
    </row>
    <row r="50" spans="1:21" s="228" customFormat="1" ht="43.5" customHeight="1">
      <c r="A50" s="208" t="s">
        <v>886</v>
      </c>
      <c r="B50" s="293" t="s">
        <v>1097</v>
      </c>
      <c r="C50" s="208"/>
      <c r="D50" s="208"/>
      <c r="E50" s="216"/>
      <c r="F50" s="218"/>
      <c r="G50" s="208" t="s">
        <v>822</v>
      </c>
      <c r="H50" s="213">
        <v>495000</v>
      </c>
      <c r="I50" s="213">
        <v>630000</v>
      </c>
      <c r="J50" s="213">
        <v>620000</v>
      </c>
      <c r="K50" s="213">
        <v>420000</v>
      </c>
      <c r="L50" s="213">
        <f t="shared" si="2"/>
        <v>2165000</v>
      </c>
      <c r="M50" s="213">
        <v>1010000</v>
      </c>
      <c r="N50" s="213">
        <v>0</v>
      </c>
      <c r="O50" s="213">
        <f>L50-M50</f>
        <v>1155000</v>
      </c>
      <c r="P50" s="213"/>
      <c r="Q50" s="213"/>
      <c r="R50" s="213"/>
      <c r="S50" s="213"/>
      <c r="T50" s="215"/>
      <c r="U50" s="218"/>
    </row>
    <row r="51" spans="1:21" ht="53.25">
      <c r="A51" s="8" t="s">
        <v>22</v>
      </c>
      <c r="B51" s="4" t="s">
        <v>629</v>
      </c>
      <c r="C51" s="14"/>
      <c r="D51" s="14"/>
      <c r="E51" s="48" t="s">
        <v>93</v>
      </c>
      <c r="F51" s="106"/>
      <c r="G51" s="75" t="s">
        <v>221</v>
      </c>
      <c r="H51" s="97">
        <v>5375</v>
      </c>
      <c r="I51" s="97">
        <v>5375</v>
      </c>
      <c r="J51" s="97">
        <v>5375</v>
      </c>
      <c r="K51" s="97">
        <v>5375</v>
      </c>
      <c r="L51" s="97">
        <f t="shared" si="2"/>
        <v>21500</v>
      </c>
      <c r="M51" s="97">
        <v>21500</v>
      </c>
      <c r="N51" s="97">
        <v>0</v>
      </c>
      <c r="O51" s="97">
        <v>0</v>
      </c>
      <c r="P51" s="97"/>
      <c r="Q51" s="99">
        <v>21500000</v>
      </c>
      <c r="R51" s="99">
        <v>14000000</v>
      </c>
      <c r="S51" s="99">
        <v>7500000</v>
      </c>
      <c r="T51" s="99" t="s">
        <v>8</v>
      </c>
      <c r="U51" s="97"/>
    </row>
    <row r="52" spans="1:21" ht="53.25">
      <c r="A52" s="9" t="s">
        <v>934</v>
      </c>
      <c r="B52" s="13" t="s">
        <v>933</v>
      </c>
      <c r="C52" s="10"/>
      <c r="D52" s="10"/>
      <c r="E52" s="52" t="s">
        <v>93</v>
      </c>
      <c r="F52" s="101"/>
      <c r="G52" s="269" t="s">
        <v>221</v>
      </c>
      <c r="H52" s="102">
        <v>5375</v>
      </c>
      <c r="I52" s="102">
        <v>5375</v>
      </c>
      <c r="J52" s="102">
        <v>5375</v>
      </c>
      <c r="K52" s="102">
        <v>5375</v>
      </c>
      <c r="L52" s="102">
        <f t="shared" si="2"/>
        <v>21500</v>
      </c>
      <c r="M52" s="102">
        <v>21500</v>
      </c>
      <c r="N52" s="102">
        <v>0</v>
      </c>
      <c r="O52" s="102">
        <v>0</v>
      </c>
      <c r="P52" s="102"/>
      <c r="Q52" s="271">
        <v>21500000</v>
      </c>
      <c r="R52" s="271">
        <v>14000000</v>
      </c>
      <c r="S52" s="271">
        <v>7500000</v>
      </c>
      <c r="T52" s="271" t="s">
        <v>8</v>
      </c>
      <c r="U52" s="102"/>
    </row>
    <row r="53" spans="1:21" ht="33">
      <c r="A53" s="8" t="s">
        <v>42</v>
      </c>
      <c r="B53" s="4" t="s">
        <v>630</v>
      </c>
      <c r="C53" s="14"/>
      <c r="D53" s="14"/>
      <c r="E53" s="48" t="s">
        <v>94</v>
      </c>
      <c r="F53" s="106"/>
      <c r="G53" s="75" t="s">
        <v>222</v>
      </c>
      <c r="H53" s="97">
        <f>H54</f>
        <v>1274320</v>
      </c>
      <c r="I53" s="97">
        <f aca="true" t="shared" si="11" ref="I53:O53">I54</f>
        <v>1312320</v>
      </c>
      <c r="J53" s="97">
        <f t="shared" si="11"/>
        <v>1350320</v>
      </c>
      <c r="K53" s="97">
        <f t="shared" si="11"/>
        <v>1388320</v>
      </c>
      <c r="L53" s="97">
        <f t="shared" si="11"/>
        <v>5325280</v>
      </c>
      <c r="M53" s="97">
        <f t="shared" si="11"/>
        <v>3945280</v>
      </c>
      <c r="N53" s="97">
        <f t="shared" si="11"/>
        <v>0</v>
      </c>
      <c r="O53" s="97">
        <f t="shared" si="11"/>
        <v>1380000</v>
      </c>
      <c r="P53" s="97"/>
      <c r="Q53" s="99">
        <v>9718240</v>
      </c>
      <c r="R53" s="99">
        <v>6988240</v>
      </c>
      <c r="S53" s="99">
        <v>2730000</v>
      </c>
      <c r="T53" s="99" t="s">
        <v>9</v>
      </c>
      <c r="U53" s="97"/>
    </row>
    <row r="54" spans="1:21" ht="33">
      <c r="A54" s="9" t="s">
        <v>954</v>
      </c>
      <c r="B54" s="13" t="s">
        <v>1039</v>
      </c>
      <c r="C54" s="10"/>
      <c r="D54" s="10"/>
      <c r="E54" s="52" t="s">
        <v>94</v>
      </c>
      <c r="F54" s="101"/>
      <c r="G54" s="269" t="s">
        <v>222</v>
      </c>
      <c r="H54" s="102">
        <v>1274320</v>
      </c>
      <c r="I54" s="102">
        <v>1312320</v>
      </c>
      <c r="J54" s="102">
        <v>1350320</v>
      </c>
      <c r="K54" s="102">
        <v>1388320</v>
      </c>
      <c r="L54" s="102">
        <f t="shared" si="2"/>
        <v>5325280</v>
      </c>
      <c r="M54" s="102">
        <v>3945280</v>
      </c>
      <c r="N54" s="102">
        <v>0</v>
      </c>
      <c r="O54" s="102">
        <v>1380000</v>
      </c>
      <c r="P54" s="102"/>
      <c r="Q54" s="271">
        <v>9718240</v>
      </c>
      <c r="R54" s="271">
        <v>6988240</v>
      </c>
      <c r="S54" s="271">
        <v>2730000</v>
      </c>
      <c r="T54" s="271" t="s">
        <v>9</v>
      </c>
      <c r="U54" s="102"/>
    </row>
    <row r="55" spans="1:21" s="228" customFormat="1" ht="35.25" customHeight="1">
      <c r="A55" s="208" t="s">
        <v>887</v>
      </c>
      <c r="B55" s="294" t="s">
        <v>1097</v>
      </c>
      <c r="C55" s="215"/>
      <c r="D55" s="215"/>
      <c r="E55" s="217"/>
      <c r="F55" s="213"/>
      <c r="G55" s="238" t="s">
        <v>823</v>
      </c>
      <c r="H55" s="213">
        <v>200000</v>
      </c>
      <c r="I55" s="213">
        <v>30000</v>
      </c>
      <c r="J55" s="213">
        <v>30000</v>
      </c>
      <c r="K55" s="213">
        <v>30000</v>
      </c>
      <c r="L55" s="213">
        <f t="shared" si="2"/>
        <v>290000</v>
      </c>
      <c r="M55" s="213">
        <v>60000</v>
      </c>
      <c r="N55" s="213">
        <v>0</v>
      </c>
      <c r="O55" s="213">
        <v>230000</v>
      </c>
      <c r="P55" s="213"/>
      <c r="Q55" s="213"/>
      <c r="R55" s="213"/>
      <c r="S55" s="213"/>
      <c r="T55" s="213"/>
      <c r="U55" s="213"/>
    </row>
    <row r="56" spans="1:21" s="41" customFormat="1" ht="57.75">
      <c r="A56" s="8" t="s">
        <v>85</v>
      </c>
      <c r="B56" s="4" t="s">
        <v>631</v>
      </c>
      <c r="C56" s="8"/>
      <c r="D56" s="8"/>
      <c r="E56" s="24" t="s">
        <v>95</v>
      </c>
      <c r="F56" s="124"/>
      <c r="G56" s="8" t="s">
        <v>223</v>
      </c>
      <c r="H56" s="97">
        <f>H57</f>
        <v>313580</v>
      </c>
      <c r="I56" s="97">
        <f aca="true" t="shared" si="12" ref="I56:O56">I57</f>
        <v>345580</v>
      </c>
      <c r="J56" s="97">
        <f t="shared" si="12"/>
        <v>377580</v>
      </c>
      <c r="K56" s="97">
        <f t="shared" si="12"/>
        <v>409580</v>
      </c>
      <c r="L56" s="97">
        <f t="shared" si="12"/>
        <v>1446320</v>
      </c>
      <c r="M56" s="97">
        <f t="shared" si="12"/>
        <v>986320</v>
      </c>
      <c r="N56" s="97">
        <f t="shared" si="12"/>
        <v>0</v>
      </c>
      <c r="O56" s="97">
        <f t="shared" si="12"/>
        <v>460000</v>
      </c>
      <c r="P56" s="97"/>
      <c r="Q56" s="99">
        <v>2867060</v>
      </c>
      <c r="R56" s="99">
        <v>1747060</v>
      </c>
      <c r="S56" s="99">
        <v>1120000</v>
      </c>
      <c r="T56" s="99" t="s">
        <v>10</v>
      </c>
      <c r="U56" s="97"/>
    </row>
    <row r="57" spans="1:21" s="41" customFormat="1" ht="57.75">
      <c r="A57" s="9" t="s">
        <v>955</v>
      </c>
      <c r="B57" s="13" t="s">
        <v>1040</v>
      </c>
      <c r="C57" s="9"/>
      <c r="D57" s="9"/>
      <c r="E57" s="229" t="s">
        <v>95</v>
      </c>
      <c r="F57" s="233"/>
      <c r="G57" s="9" t="s">
        <v>223</v>
      </c>
      <c r="H57" s="102">
        <v>313580</v>
      </c>
      <c r="I57" s="102">
        <v>345580</v>
      </c>
      <c r="J57" s="102">
        <v>377580</v>
      </c>
      <c r="K57" s="102">
        <v>409580</v>
      </c>
      <c r="L57" s="102">
        <f t="shared" si="2"/>
        <v>1446320</v>
      </c>
      <c r="M57" s="102">
        <v>986320</v>
      </c>
      <c r="N57" s="102">
        <v>0</v>
      </c>
      <c r="O57" s="102">
        <v>460000</v>
      </c>
      <c r="P57" s="102"/>
      <c r="Q57" s="271">
        <v>2867060</v>
      </c>
      <c r="R57" s="271">
        <v>1747060</v>
      </c>
      <c r="S57" s="271">
        <v>1120000</v>
      </c>
      <c r="T57" s="271" t="s">
        <v>10</v>
      </c>
      <c r="U57" s="102"/>
    </row>
    <row r="58" spans="1:21" s="223" customFormat="1" ht="33.75" customHeight="1">
      <c r="A58" s="208" t="s">
        <v>888</v>
      </c>
      <c r="B58" s="295" t="s">
        <v>1097</v>
      </c>
      <c r="C58" s="209"/>
      <c r="D58" s="209"/>
      <c r="E58" s="210"/>
      <c r="F58" s="211" t="s">
        <v>402</v>
      </c>
      <c r="G58" s="239" t="s">
        <v>405</v>
      </c>
      <c r="H58" s="211">
        <v>100000</v>
      </c>
      <c r="I58" s="211">
        <v>100000</v>
      </c>
      <c r="J58" s="211">
        <v>100000</v>
      </c>
      <c r="K58" s="211">
        <v>50000</v>
      </c>
      <c r="L58" s="211">
        <f t="shared" si="2"/>
        <v>350000</v>
      </c>
      <c r="M58" s="211">
        <v>350000</v>
      </c>
      <c r="N58" s="211">
        <v>0</v>
      </c>
      <c r="O58" s="211">
        <v>0</v>
      </c>
      <c r="P58" s="211"/>
      <c r="Q58" s="211">
        <v>2500000</v>
      </c>
      <c r="R58" s="211">
        <v>1000000</v>
      </c>
      <c r="S58" s="211">
        <v>1000000</v>
      </c>
      <c r="T58" s="211">
        <v>0</v>
      </c>
      <c r="U58" s="211"/>
    </row>
    <row r="59" spans="1:21" ht="42.75" customHeight="1">
      <c r="A59" s="30" t="s">
        <v>23</v>
      </c>
      <c r="B59" s="68" t="s">
        <v>616</v>
      </c>
      <c r="C59" s="29"/>
      <c r="D59" s="29"/>
      <c r="E59" s="53"/>
      <c r="F59" s="95"/>
      <c r="G59" s="80"/>
      <c r="H59" s="95">
        <f>H60+H67+H75+H82</f>
        <v>299819</v>
      </c>
      <c r="I59" s="95">
        <f aca="true" t="shared" si="13" ref="I59:O59">I60+I67+I75+I82</f>
        <v>567426</v>
      </c>
      <c r="J59" s="95">
        <f t="shared" si="13"/>
        <v>324000</v>
      </c>
      <c r="K59" s="95">
        <f t="shared" si="13"/>
        <v>279000</v>
      </c>
      <c r="L59" s="95">
        <f>L60+L67+L75+L82</f>
        <v>1470245</v>
      </c>
      <c r="M59" s="95">
        <f t="shared" si="13"/>
        <v>293000</v>
      </c>
      <c r="N59" s="95">
        <f t="shared" si="13"/>
        <v>0</v>
      </c>
      <c r="O59" s="95">
        <f t="shared" si="13"/>
        <v>1177245</v>
      </c>
      <c r="P59" s="95"/>
      <c r="Q59" s="95">
        <v>36239000</v>
      </c>
      <c r="R59" s="95">
        <v>20169000</v>
      </c>
      <c r="S59" s="95">
        <v>16070000</v>
      </c>
      <c r="T59" s="95"/>
      <c r="U59" s="95"/>
    </row>
    <row r="60" spans="1:21" ht="93.75" customHeight="1">
      <c r="A60" s="8" t="s">
        <v>52</v>
      </c>
      <c r="B60" s="4" t="s">
        <v>632</v>
      </c>
      <c r="C60" s="4"/>
      <c r="D60" s="4"/>
      <c r="E60" s="47" t="s">
        <v>135</v>
      </c>
      <c r="F60" s="97"/>
      <c r="G60" s="74" t="s">
        <v>224</v>
      </c>
      <c r="H60" s="97">
        <f>H61+H62+H63+H64</f>
        <v>0</v>
      </c>
      <c r="I60" s="97">
        <f aca="true" t="shared" si="14" ref="I60:O60">I61+I62+I63+I64</f>
        <v>114000</v>
      </c>
      <c r="J60" s="97">
        <f t="shared" si="14"/>
        <v>114000</v>
      </c>
      <c r="K60" s="97">
        <f t="shared" si="14"/>
        <v>11000</v>
      </c>
      <c r="L60" s="97">
        <f t="shared" si="14"/>
        <v>239000</v>
      </c>
      <c r="M60" s="97">
        <f t="shared" si="14"/>
        <v>139000</v>
      </c>
      <c r="N60" s="97">
        <f t="shared" si="14"/>
        <v>0</v>
      </c>
      <c r="O60" s="97">
        <f t="shared" si="14"/>
        <v>100000</v>
      </c>
      <c r="P60" s="97"/>
      <c r="Q60" s="97">
        <v>5900000</v>
      </c>
      <c r="R60" s="97">
        <v>4500000</v>
      </c>
      <c r="S60" s="97">
        <v>1400000</v>
      </c>
      <c r="T60" s="97" t="s">
        <v>11</v>
      </c>
      <c r="U60" s="97"/>
    </row>
    <row r="61" spans="1:21" ht="41.25">
      <c r="A61" s="9" t="s">
        <v>956</v>
      </c>
      <c r="B61" s="10" t="s">
        <v>667</v>
      </c>
      <c r="C61" s="10"/>
      <c r="D61" s="10"/>
      <c r="E61" s="52" t="s">
        <v>395</v>
      </c>
      <c r="F61" s="101"/>
      <c r="G61" s="78" t="s">
        <v>1009</v>
      </c>
      <c r="H61" s="98">
        <v>0</v>
      </c>
      <c r="I61" s="98">
        <v>1000</v>
      </c>
      <c r="J61" s="98">
        <v>1000</v>
      </c>
      <c r="K61" s="98">
        <v>1000</v>
      </c>
      <c r="L61" s="98">
        <f>SUM(H61:K61)</f>
        <v>3000</v>
      </c>
      <c r="M61" s="98">
        <v>3000</v>
      </c>
      <c r="N61" s="98">
        <v>0</v>
      </c>
      <c r="O61" s="98">
        <v>0</v>
      </c>
      <c r="P61" s="98"/>
      <c r="Q61" s="101"/>
      <c r="R61" s="101"/>
      <c r="S61" s="101"/>
      <c r="T61" s="101"/>
      <c r="U61" s="98"/>
    </row>
    <row r="62" spans="1:21" ht="41.25">
      <c r="A62" s="9" t="s">
        <v>957</v>
      </c>
      <c r="B62" s="10" t="s">
        <v>668</v>
      </c>
      <c r="C62" s="10"/>
      <c r="D62" s="10"/>
      <c r="E62" s="52" t="s">
        <v>395</v>
      </c>
      <c r="F62" s="101"/>
      <c r="G62" s="78" t="s">
        <v>1010</v>
      </c>
      <c r="H62" s="98">
        <v>0</v>
      </c>
      <c r="I62" s="98">
        <v>100000</v>
      </c>
      <c r="J62" s="98">
        <v>100000</v>
      </c>
      <c r="K62" s="98">
        <v>0</v>
      </c>
      <c r="L62" s="98">
        <f>SUM(H62:K62)</f>
        <v>200000</v>
      </c>
      <c r="M62" s="98">
        <v>100000</v>
      </c>
      <c r="N62" s="98">
        <v>0</v>
      </c>
      <c r="O62" s="98">
        <v>100000</v>
      </c>
      <c r="P62" s="98" t="s">
        <v>1011</v>
      </c>
      <c r="Q62" s="101"/>
      <c r="R62" s="101"/>
      <c r="S62" s="101"/>
      <c r="T62" s="101"/>
      <c r="U62" s="98"/>
    </row>
    <row r="63" spans="1:21" ht="33">
      <c r="A63" s="9" t="s">
        <v>958</v>
      </c>
      <c r="B63" s="10" t="s">
        <v>669</v>
      </c>
      <c r="C63" s="10"/>
      <c r="D63" s="10"/>
      <c r="E63" s="52" t="s">
        <v>395</v>
      </c>
      <c r="F63" s="101"/>
      <c r="G63" s="78" t="s">
        <v>1009</v>
      </c>
      <c r="H63" s="98">
        <v>0</v>
      </c>
      <c r="I63" s="98">
        <v>3000</v>
      </c>
      <c r="J63" s="98">
        <v>3000</v>
      </c>
      <c r="K63" s="98">
        <v>0</v>
      </c>
      <c r="L63" s="98">
        <f>SUM(I63:K63)</f>
        <v>6000</v>
      </c>
      <c r="M63" s="98">
        <v>6000</v>
      </c>
      <c r="N63" s="98">
        <v>0</v>
      </c>
      <c r="O63" s="98">
        <v>0</v>
      </c>
      <c r="P63" s="98"/>
      <c r="Q63" s="101"/>
      <c r="R63" s="101"/>
      <c r="S63" s="101"/>
      <c r="T63" s="101"/>
      <c r="U63" s="98"/>
    </row>
    <row r="64" spans="1:21" ht="33">
      <c r="A64" s="9" t="s">
        <v>959</v>
      </c>
      <c r="B64" s="10" t="s">
        <v>670</v>
      </c>
      <c r="C64" s="10"/>
      <c r="D64" s="10"/>
      <c r="E64" s="52" t="s">
        <v>395</v>
      </c>
      <c r="F64" s="101"/>
      <c r="G64" s="78" t="s">
        <v>1009</v>
      </c>
      <c r="H64" s="98">
        <v>0</v>
      </c>
      <c r="I64" s="98">
        <v>10000</v>
      </c>
      <c r="J64" s="98">
        <v>10000</v>
      </c>
      <c r="K64" s="98">
        <v>10000</v>
      </c>
      <c r="L64" s="98">
        <f>SUM(I64:K64)</f>
        <v>30000</v>
      </c>
      <c r="M64" s="98">
        <v>30000</v>
      </c>
      <c r="N64" s="98">
        <v>0</v>
      </c>
      <c r="O64" s="98">
        <v>0</v>
      </c>
      <c r="P64" s="98"/>
      <c r="Q64" s="101"/>
      <c r="R64" s="101"/>
      <c r="S64" s="101"/>
      <c r="T64" s="101"/>
      <c r="U64" s="98"/>
    </row>
    <row r="65" spans="1:21" ht="33.75" customHeight="1">
      <c r="A65" s="120" t="s">
        <v>960</v>
      </c>
      <c r="B65" s="10" t="s">
        <v>671</v>
      </c>
      <c r="C65" s="10"/>
      <c r="D65" s="10"/>
      <c r="E65" s="52" t="s">
        <v>395</v>
      </c>
      <c r="F65" s="101"/>
      <c r="G65" s="78" t="s">
        <v>1009</v>
      </c>
      <c r="H65" s="98">
        <v>0</v>
      </c>
      <c r="I65" s="213">
        <v>200000</v>
      </c>
      <c r="J65" s="98">
        <v>200000</v>
      </c>
      <c r="K65" s="98">
        <v>200000</v>
      </c>
      <c r="L65" s="98">
        <f>H65+I65+J65+K65</f>
        <v>600000</v>
      </c>
      <c r="M65" s="98">
        <v>0</v>
      </c>
      <c r="N65" s="98">
        <v>0</v>
      </c>
      <c r="O65" s="98">
        <v>600000</v>
      </c>
      <c r="P65" s="98" t="s">
        <v>1012</v>
      </c>
      <c r="Q65" s="101"/>
      <c r="R65" s="101"/>
      <c r="S65" s="101"/>
      <c r="T65" s="101"/>
      <c r="U65" s="98"/>
    </row>
    <row r="66" spans="1:21" s="228" customFormat="1" ht="33.75" customHeight="1">
      <c r="A66" s="208" t="s">
        <v>889</v>
      </c>
      <c r="B66" s="294" t="s">
        <v>1097</v>
      </c>
      <c r="C66" s="215"/>
      <c r="D66" s="215"/>
      <c r="E66" s="217"/>
      <c r="F66" s="213"/>
      <c r="G66" s="212" t="s">
        <v>824</v>
      </c>
      <c r="H66" s="213">
        <v>0</v>
      </c>
      <c r="I66" s="213">
        <v>0</v>
      </c>
      <c r="J66" s="213">
        <v>0</v>
      </c>
      <c r="K66" s="213">
        <v>90000</v>
      </c>
      <c r="L66" s="213">
        <f t="shared" si="2"/>
        <v>90000</v>
      </c>
      <c r="M66" s="213">
        <v>90000</v>
      </c>
      <c r="N66" s="213">
        <v>0</v>
      </c>
      <c r="O66" s="213">
        <v>0</v>
      </c>
      <c r="P66" s="213"/>
      <c r="Q66" s="213"/>
      <c r="R66" s="213"/>
      <c r="S66" s="213"/>
      <c r="T66" s="213"/>
      <c r="U66" s="213"/>
    </row>
    <row r="67" spans="1:21" s="37" customFormat="1" ht="41.25">
      <c r="A67" s="8" t="s">
        <v>24</v>
      </c>
      <c r="B67" s="4" t="s">
        <v>635</v>
      </c>
      <c r="C67" s="14"/>
      <c r="D67" s="14"/>
      <c r="E67" s="48" t="s">
        <v>96</v>
      </c>
      <c r="F67" s="106"/>
      <c r="G67" s="79" t="s">
        <v>225</v>
      </c>
      <c r="H67" s="97">
        <f>SUM(H68:H72)</f>
        <v>299819</v>
      </c>
      <c r="I67" s="97">
        <f aca="true" t="shared" si="15" ref="I67:O67">SUM(I68:I72)</f>
        <v>315426</v>
      </c>
      <c r="J67" s="97">
        <f t="shared" si="15"/>
        <v>72000</v>
      </c>
      <c r="K67" s="97">
        <f t="shared" si="15"/>
        <v>130000</v>
      </c>
      <c r="L67" s="97">
        <f t="shared" si="15"/>
        <v>817245</v>
      </c>
      <c r="M67" s="97">
        <f t="shared" si="15"/>
        <v>45000</v>
      </c>
      <c r="N67" s="97">
        <f t="shared" si="15"/>
        <v>0</v>
      </c>
      <c r="O67" s="97">
        <f t="shared" si="15"/>
        <v>772245</v>
      </c>
      <c r="P67" s="97"/>
      <c r="Q67" s="97">
        <v>25700000</v>
      </c>
      <c r="R67" s="97">
        <v>13480000</v>
      </c>
      <c r="S67" s="97">
        <v>12220000</v>
      </c>
      <c r="T67" s="97" t="s">
        <v>6</v>
      </c>
      <c r="U67" s="97"/>
    </row>
    <row r="68" spans="1:21" s="37" customFormat="1" ht="33">
      <c r="A68" s="9" t="s">
        <v>396</v>
      </c>
      <c r="B68" s="10" t="s">
        <v>672</v>
      </c>
      <c r="C68" s="10"/>
      <c r="D68" s="10"/>
      <c r="E68" s="52" t="s">
        <v>395</v>
      </c>
      <c r="F68" s="101"/>
      <c r="G68" s="274" t="s">
        <v>225</v>
      </c>
      <c r="H68" s="98">
        <v>18000</v>
      </c>
      <c r="I68" s="98">
        <v>20000</v>
      </c>
      <c r="J68" s="98">
        <v>22000</v>
      </c>
      <c r="K68" s="98">
        <v>30000</v>
      </c>
      <c r="L68" s="98">
        <f>SUM(H68:K68)</f>
        <v>90000</v>
      </c>
      <c r="M68" s="98">
        <v>45000</v>
      </c>
      <c r="N68" s="98">
        <v>0</v>
      </c>
      <c r="O68" s="98">
        <v>45000</v>
      </c>
      <c r="P68" s="98" t="s">
        <v>1012</v>
      </c>
      <c r="Q68" s="101"/>
      <c r="R68" s="101"/>
      <c r="S68" s="101"/>
      <c r="T68" s="101"/>
      <c r="U68" s="98"/>
    </row>
    <row r="69" spans="1:21" s="37" customFormat="1" ht="33">
      <c r="A69" s="9" t="s">
        <v>397</v>
      </c>
      <c r="B69" s="10" t="s">
        <v>673</v>
      </c>
      <c r="C69" s="10"/>
      <c r="D69" s="10"/>
      <c r="E69" s="52" t="s">
        <v>395</v>
      </c>
      <c r="F69" s="101"/>
      <c r="G69" s="274" t="s">
        <v>225</v>
      </c>
      <c r="H69" s="98">
        <v>0</v>
      </c>
      <c r="I69" s="98">
        <v>0</v>
      </c>
      <c r="J69" s="98">
        <v>0</v>
      </c>
      <c r="K69" s="98">
        <v>0</v>
      </c>
      <c r="L69" s="98">
        <v>0</v>
      </c>
      <c r="M69" s="98">
        <v>0</v>
      </c>
      <c r="N69" s="98">
        <v>0</v>
      </c>
      <c r="O69" s="98">
        <v>0</v>
      </c>
      <c r="P69" s="98"/>
      <c r="Q69" s="101"/>
      <c r="R69" s="101"/>
      <c r="S69" s="101"/>
      <c r="T69" s="101"/>
      <c r="U69" s="98"/>
    </row>
    <row r="70" spans="1:21" s="37" customFormat="1" ht="33">
      <c r="A70" s="9" t="s">
        <v>935</v>
      </c>
      <c r="B70" s="10" t="s">
        <v>674</v>
      </c>
      <c r="C70" s="10"/>
      <c r="D70" s="10"/>
      <c r="E70" s="52" t="s">
        <v>395</v>
      </c>
      <c r="F70" s="101"/>
      <c r="G70" s="274" t="s">
        <v>225</v>
      </c>
      <c r="H70" s="98">
        <v>0</v>
      </c>
      <c r="I70" s="98">
        <v>10000</v>
      </c>
      <c r="J70" s="98">
        <v>50000</v>
      </c>
      <c r="K70" s="98">
        <v>100000</v>
      </c>
      <c r="L70" s="98">
        <f>SUM(I70:K70)</f>
        <v>160000</v>
      </c>
      <c r="M70" s="98">
        <v>0</v>
      </c>
      <c r="N70" s="98">
        <v>0</v>
      </c>
      <c r="O70" s="98">
        <v>160000</v>
      </c>
      <c r="P70" s="98" t="s">
        <v>1013</v>
      </c>
      <c r="Q70" s="101"/>
      <c r="R70" s="101"/>
      <c r="S70" s="101"/>
      <c r="T70" s="101"/>
      <c r="U70" s="98"/>
    </row>
    <row r="71" spans="1:21" s="37" customFormat="1" ht="33">
      <c r="A71" s="9" t="s">
        <v>398</v>
      </c>
      <c r="B71" s="10" t="s">
        <v>675</v>
      </c>
      <c r="C71" s="10"/>
      <c r="D71" s="10"/>
      <c r="E71" s="52" t="s">
        <v>399</v>
      </c>
      <c r="F71" s="101"/>
      <c r="G71" s="117" t="s">
        <v>400</v>
      </c>
      <c r="H71" s="98">
        <v>0</v>
      </c>
      <c r="I71" s="98">
        <v>0</v>
      </c>
      <c r="J71" s="98">
        <v>0</v>
      </c>
      <c r="K71" s="98">
        <v>0</v>
      </c>
      <c r="L71" s="98">
        <f aca="true" t="shared" si="16" ref="L71:L132">SUM(H71:K71)</f>
        <v>0</v>
      </c>
      <c r="M71" s="98">
        <v>0</v>
      </c>
      <c r="N71" s="98">
        <v>0</v>
      </c>
      <c r="O71" s="98">
        <f>SUM(K71:N71)</f>
        <v>0</v>
      </c>
      <c r="P71" s="98"/>
      <c r="Q71" s="101"/>
      <c r="R71" s="101"/>
      <c r="S71" s="101"/>
      <c r="T71" s="101"/>
      <c r="U71" s="98"/>
    </row>
    <row r="72" spans="1:21" s="37" customFormat="1" ht="135.75" customHeight="1">
      <c r="A72" s="9" t="s">
        <v>428</v>
      </c>
      <c r="B72" s="10" t="s">
        <v>676</v>
      </c>
      <c r="C72" s="10"/>
      <c r="D72" s="10"/>
      <c r="E72" s="52" t="s">
        <v>429</v>
      </c>
      <c r="F72" s="101" t="s">
        <v>203</v>
      </c>
      <c r="G72" s="117" t="s">
        <v>961</v>
      </c>
      <c r="H72" s="98">
        <v>281819</v>
      </c>
      <c r="I72" s="98">
        <v>285426</v>
      </c>
      <c r="J72" s="98">
        <v>0</v>
      </c>
      <c r="K72" s="98">
        <v>0</v>
      </c>
      <c r="L72" s="98">
        <f t="shared" si="16"/>
        <v>567245</v>
      </c>
      <c r="M72" s="98">
        <v>0</v>
      </c>
      <c r="N72" s="98">
        <v>0</v>
      </c>
      <c r="O72" s="98">
        <v>567245</v>
      </c>
      <c r="P72" s="98"/>
      <c r="Q72" s="101"/>
      <c r="R72" s="101"/>
      <c r="S72" s="101"/>
      <c r="T72" s="101"/>
      <c r="U72" s="98"/>
    </row>
    <row r="73" spans="1:21" s="240" customFormat="1" ht="27.75" customHeight="1">
      <c r="A73" s="208" t="s">
        <v>890</v>
      </c>
      <c r="B73" s="294" t="s">
        <v>1097</v>
      </c>
      <c r="C73" s="215"/>
      <c r="D73" s="215"/>
      <c r="E73" s="217"/>
      <c r="F73" s="213"/>
      <c r="G73" s="212" t="s">
        <v>825</v>
      </c>
      <c r="H73" s="213">
        <v>0</v>
      </c>
      <c r="I73" s="213">
        <v>75000</v>
      </c>
      <c r="J73" s="213">
        <v>75000</v>
      </c>
      <c r="K73" s="213">
        <v>30000</v>
      </c>
      <c r="L73" s="213">
        <f t="shared" si="16"/>
        <v>180000</v>
      </c>
      <c r="M73" s="213">
        <v>150000</v>
      </c>
      <c r="N73" s="213">
        <v>0</v>
      </c>
      <c r="O73" s="213">
        <v>30000</v>
      </c>
      <c r="P73" s="213"/>
      <c r="Q73" s="213"/>
      <c r="R73" s="213"/>
      <c r="S73" s="213"/>
      <c r="T73" s="213"/>
      <c r="U73" s="213"/>
    </row>
    <row r="74" spans="1:21" s="66" customFormat="1" ht="66" customHeight="1">
      <c r="A74" s="194" t="s">
        <v>84</v>
      </c>
      <c r="B74" s="195" t="s">
        <v>1025</v>
      </c>
      <c r="C74" s="195"/>
      <c r="D74" s="195"/>
      <c r="E74" s="196" t="s">
        <v>395</v>
      </c>
      <c r="F74" s="103"/>
      <c r="G74" s="190" t="s">
        <v>226</v>
      </c>
      <c r="H74" s="191">
        <f>SUM(D74:G74)</f>
        <v>0</v>
      </c>
      <c r="I74" s="191">
        <f>SUM(E74:H74)</f>
        <v>0</v>
      </c>
      <c r="J74" s="191">
        <f>SUM(F74:I74)</f>
        <v>0</v>
      </c>
      <c r="K74" s="191">
        <f>SUM(G74:J74)</f>
        <v>0</v>
      </c>
      <c r="L74" s="191">
        <f t="shared" si="16"/>
        <v>0</v>
      </c>
      <c r="M74" s="191">
        <f>SUM(I74:L74)</f>
        <v>0</v>
      </c>
      <c r="N74" s="191">
        <f>SUM(J74:M74)</f>
        <v>0</v>
      </c>
      <c r="O74" s="191">
        <f>SUM(K74:N74)</f>
        <v>0</v>
      </c>
      <c r="P74" s="191"/>
      <c r="Q74" s="192">
        <v>390000</v>
      </c>
      <c r="R74" s="192">
        <v>210000</v>
      </c>
      <c r="S74" s="192">
        <v>180000</v>
      </c>
      <c r="T74" s="193"/>
      <c r="U74" s="103"/>
    </row>
    <row r="75" spans="1:21" s="37" customFormat="1" ht="61.5" customHeight="1">
      <c r="A75" s="8" t="s">
        <v>25</v>
      </c>
      <c r="B75" s="4" t="s">
        <v>634</v>
      </c>
      <c r="C75" s="12"/>
      <c r="D75" s="12"/>
      <c r="E75" s="203" t="s">
        <v>136</v>
      </c>
      <c r="F75" s="99"/>
      <c r="G75" s="81" t="s">
        <v>227</v>
      </c>
      <c r="H75" s="97">
        <f>H76+H77+H78+H79+H80</f>
        <v>0</v>
      </c>
      <c r="I75" s="97">
        <f aca="true" t="shared" si="17" ref="I75:O75">I76+I77+I78+I79+I80</f>
        <v>127000</v>
      </c>
      <c r="J75" s="97">
        <f t="shared" si="17"/>
        <v>127000</v>
      </c>
      <c r="K75" s="97">
        <f t="shared" si="17"/>
        <v>127000</v>
      </c>
      <c r="L75" s="97">
        <f t="shared" si="17"/>
        <v>381000</v>
      </c>
      <c r="M75" s="97">
        <f t="shared" si="17"/>
        <v>76000</v>
      </c>
      <c r="N75" s="97">
        <f t="shared" si="17"/>
        <v>0</v>
      </c>
      <c r="O75" s="97">
        <f t="shared" si="17"/>
        <v>305000</v>
      </c>
      <c r="P75" s="97"/>
      <c r="Q75" s="97">
        <v>2639000</v>
      </c>
      <c r="R75" s="97">
        <v>1689000</v>
      </c>
      <c r="S75" s="97">
        <v>950000</v>
      </c>
      <c r="T75" s="97" t="s">
        <v>12</v>
      </c>
      <c r="U75" s="97"/>
    </row>
    <row r="76" spans="1:21" s="37" customFormat="1" ht="33">
      <c r="A76" s="9" t="s">
        <v>963</v>
      </c>
      <c r="B76" s="10" t="s">
        <v>677</v>
      </c>
      <c r="C76" s="10"/>
      <c r="D76" s="10"/>
      <c r="E76" s="52" t="s">
        <v>395</v>
      </c>
      <c r="F76" s="101"/>
      <c r="G76" s="78" t="s">
        <v>1014</v>
      </c>
      <c r="H76" s="98">
        <v>0</v>
      </c>
      <c r="I76" s="98">
        <v>10000</v>
      </c>
      <c r="J76" s="98">
        <v>10000</v>
      </c>
      <c r="K76" s="98">
        <v>10000</v>
      </c>
      <c r="L76" s="98">
        <f>H76+I76+J76+K76</f>
        <v>30000</v>
      </c>
      <c r="M76" s="98">
        <v>0</v>
      </c>
      <c r="N76" s="98">
        <v>0</v>
      </c>
      <c r="O76" s="98">
        <v>30000</v>
      </c>
      <c r="P76" s="98"/>
      <c r="Q76" s="101"/>
      <c r="R76" s="101"/>
      <c r="S76" s="101"/>
      <c r="T76" s="101"/>
      <c r="U76" s="98"/>
    </row>
    <row r="77" spans="1:21" s="37" customFormat="1" ht="33">
      <c r="A77" s="9" t="s">
        <v>964</v>
      </c>
      <c r="B77" s="10" t="s">
        <v>678</v>
      </c>
      <c r="C77" s="10"/>
      <c r="D77" s="10"/>
      <c r="E77" s="52" t="s">
        <v>395</v>
      </c>
      <c r="F77" s="101"/>
      <c r="G77" s="78" t="s">
        <v>1014</v>
      </c>
      <c r="H77" s="98">
        <v>0</v>
      </c>
      <c r="I77" s="98">
        <v>10000</v>
      </c>
      <c r="J77" s="98">
        <v>10000</v>
      </c>
      <c r="K77" s="98">
        <v>10000</v>
      </c>
      <c r="L77" s="98">
        <f>H77+I77+J77+K77</f>
        <v>30000</v>
      </c>
      <c r="M77" s="98">
        <v>0</v>
      </c>
      <c r="N77" s="98">
        <v>0</v>
      </c>
      <c r="O77" s="98">
        <v>30000</v>
      </c>
      <c r="P77" s="98"/>
      <c r="Q77" s="101"/>
      <c r="R77" s="101"/>
      <c r="S77" s="101"/>
      <c r="T77" s="101"/>
      <c r="U77" s="98"/>
    </row>
    <row r="78" spans="1:21" s="37" customFormat="1" ht="41.25">
      <c r="A78" s="9" t="s">
        <v>965</v>
      </c>
      <c r="B78" s="10" t="s">
        <v>679</v>
      </c>
      <c r="C78" s="10"/>
      <c r="D78" s="10"/>
      <c r="E78" s="52" t="s">
        <v>395</v>
      </c>
      <c r="F78" s="101"/>
      <c r="G78" s="78" t="s">
        <v>1014</v>
      </c>
      <c r="H78" s="98">
        <v>0</v>
      </c>
      <c r="I78" s="98">
        <v>20000</v>
      </c>
      <c r="J78" s="98">
        <v>20000</v>
      </c>
      <c r="K78" s="98">
        <v>20000</v>
      </c>
      <c r="L78" s="98">
        <f>H78+I78+J78+K78</f>
        <v>60000</v>
      </c>
      <c r="M78" s="98">
        <v>30000</v>
      </c>
      <c r="N78" s="98">
        <v>0</v>
      </c>
      <c r="O78" s="98">
        <v>30000</v>
      </c>
      <c r="P78" s="98" t="s">
        <v>11</v>
      </c>
      <c r="Q78" s="101"/>
      <c r="R78" s="101"/>
      <c r="S78" s="101"/>
      <c r="T78" s="280"/>
      <c r="U78" s="98"/>
    </row>
    <row r="79" spans="1:21" s="37" customFormat="1" ht="33">
      <c r="A79" s="9" t="s">
        <v>966</v>
      </c>
      <c r="B79" s="10" t="s">
        <v>680</v>
      </c>
      <c r="C79" s="10"/>
      <c r="D79" s="10"/>
      <c r="E79" s="52" t="s">
        <v>395</v>
      </c>
      <c r="F79" s="101"/>
      <c r="G79" s="78" t="s">
        <v>1014</v>
      </c>
      <c r="H79" s="98">
        <v>0</v>
      </c>
      <c r="I79" s="98">
        <v>5000</v>
      </c>
      <c r="J79" s="98">
        <v>5000</v>
      </c>
      <c r="K79" s="98">
        <v>5000</v>
      </c>
      <c r="L79" s="98">
        <f>H79+I79+J79+K79</f>
        <v>15000</v>
      </c>
      <c r="M79" s="98">
        <v>0</v>
      </c>
      <c r="N79" s="98">
        <v>0</v>
      </c>
      <c r="O79" s="98">
        <v>15000</v>
      </c>
      <c r="P79" s="98" t="s">
        <v>11</v>
      </c>
      <c r="Q79" s="101"/>
      <c r="R79" s="101"/>
      <c r="S79" s="101"/>
      <c r="T79" s="280"/>
      <c r="U79" s="98"/>
    </row>
    <row r="80" spans="1:21" s="37" customFormat="1" ht="33">
      <c r="A80" s="276" t="s">
        <v>867</v>
      </c>
      <c r="B80" s="272" t="s">
        <v>866</v>
      </c>
      <c r="C80" s="277"/>
      <c r="D80" s="277"/>
      <c r="E80" s="54" t="s">
        <v>395</v>
      </c>
      <c r="F80" s="279"/>
      <c r="G80" s="128" t="s">
        <v>1014</v>
      </c>
      <c r="H80" s="278">
        <v>0</v>
      </c>
      <c r="I80" s="278">
        <f>72000+10000</f>
        <v>82000</v>
      </c>
      <c r="J80" s="278">
        <f>72000+10000</f>
        <v>82000</v>
      </c>
      <c r="K80" s="278">
        <f>72000+10000</f>
        <v>82000</v>
      </c>
      <c r="L80" s="278">
        <f>H80+I80+J80+K80</f>
        <v>246000</v>
      </c>
      <c r="M80" s="278">
        <v>46000</v>
      </c>
      <c r="N80" s="278">
        <f>SUM(N80:N80)</f>
        <v>0</v>
      </c>
      <c r="O80" s="278">
        <v>200000</v>
      </c>
      <c r="P80" s="278" t="s">
        <v>1018</v>
      </c>
      <c r="Q80" s="275"/>
      <c r="R80" s="275"/>
      <c r="S80" s="275"/>
      <c r="T80" s="275"/>
      <c r="U80" s="98"/>
    </row>
    <row r="81" spans="1:21" s="243" customFormat="1" ht="24.75">
      <c r="A81" s="241" t="s">
        <v>1019</v>
      </c>
      <c r="B81" s="215" t="s">
        <v>866</v>
      </c>
      <c r="C81" s="209"/>
      <c r="D81" s="209"/>
      <c r="E81" s="210"/>
      <c r="F81" s="242"/>
      <c r="G81" s="239" t="s">
        <v>826</v>
      </c>
      <c r="H81" s="211">
        <v>0</v>
      </c>
      <c r="I81" s="211">
        <v>72000</v>
      </c>
      <c r="J81" s="211">
        <v>72000</v>
      </c>
      <c r="K81" s="211">
        <v>72000</v>
      </c>
      <c r="L81" s="211">
        <f t="shared" si="16"/>
        <v>216000</v>
      </c>
      <c r="M81" s="211">
        <v>216000</v>
      </c>
      <c r="N81" s="211">
        <f>SUM(N81:N81)</f>
        <v>0</v>
      </c>
      <c r="O81" s="211">
        <f>SUM(O81:O81)</f>
        <v>0</v>
      </c>
      <c r="P81" s="211"/>
      <c r="Q81" s="211">
        <v>20000</v>
      </c>
      <c r="R81" s="211">
        <v>10000</v>
      </c>
      <c r="S81" s="211">
        <v>10000</v>
      </c>
      <c r="T81" s="281">
        <v>0</v>
      </c>
      <c r="U81" s="282"/>
    </row>
    <row r="82" spans="1:21" ht="66">
      <c r="A82" s="6" t="s">
        <v>26</v>
      </c>
      <c r="B82" s="4" t="s">
        <v>633</v>
      </c>
      <c r="C82" s="4"/>
      <c r="D82" s="4"/>
      <c r="E82" s="47" t="s">
        <v>137</v>
      </c>
      <c r="F82" s="97"/>
      <c r="G82" s="81" t="s">
        <v>228</v>
      </c>
      <c r="H82" s="97">
        <f>SUM(H83:H85)</f>
        <v>0</v>
      </c>
      <c r="I82" s="97">
        <f aca="true" t="shared" si="18" ref="I82:O82">SUM(I83:I85)</f>
        <v>11000</v>
      </c>
      <c r="J82" s="97">
        <f t="shared" si="18"/>
        <v>11000</v>
      </c>
      <c r="K82" s="97">
        <f t="shared" si="18"/>
        <v>11000</v>
      </c>
      <c r="L82" s="97">
        <f t="shared" si="16"/>
        <v>33000</v>
      </c>
      <c r="M82" s="97">
        <f t="shared" si="18"/>
        <v>33000</v>
      </c>
      <c r="N82" s="97">
        <f t="shared" si="18"/>
        <v>0</v>
      </c>
      <c r="O82" s="97">
        <f t="shared" si="18"/>
        <v>0</v>
      </c>
      <c r="P82" s="97"/>
      <c r="Q82" s="97">
        <v>2000000</v>
      </c>
      <c r="R82" s="97">
        <v>500000</v>
      </c>
      <c r="S82" s="97">
        <v>1500000</v>
      </c>
      <c r="T82" s="97" t="s">
        <v>17</v>
      </c>
      <c r="U82" s="97"/>
    </row>
    <row r="83" spans="1:21" ht="33">
      <c r="A83" s="9" t="s">
        <v>607</v>
      </c>
      <c r="B83" s="10" t="s">
        <v>681</v>
      </c>
      <c r="C83" s="272"/>
      <c r="D83" s="272"/>
      <c r="E83" s="52" t="s">
        <v>395</v>
      </c>
      <c r="F83" s="271"/>
      <c r="G83" s="9" t="s">
        <v>1015</v>
      </c>
      <c r="H83" s="98">
        <v>0</v>
      </c>
      <c r="I83" s="98">
        <v>5000</v>
      </c>
      <c r="J83" s="98">
        <v>5000</v>
      </c>
      <c r="K83" s="98">
        <v>5000</v>
      </c>
      <c r="L83" s="98">
        <f>H83+I83+J83+K83</f>
        <v>15000</v>
      </c>
      <c r="M83" s="98">
        <v>15000</v>
      </c>
      <c r="N83" s="98">
        <v>0</v>
      </c>
      <c r="O83" s="98">
        <v>0</v>
      </c>
      <c r="P83" s="98"/>
      <c r="Q83" s="271"/>
      <c r="R83" s="271"/>
      <c r="S83" s="271"/>
      <c r="T83" s="271"/>
      <c r="U83" s="98"/>
    </row>
    <row r="84" spans="1:21" ht="33">
      <c r="A84" s="9" t="s">
        <v>608</v>
      </c>
      <c r="B84" s="10" t="s">
        <v>682</v>
      </c>
      <c r="C84" s="272"/>
      <c r="D84" s="272"/>
      <c r="E84" s="52" t="s">
        <v>395</v>
      </c>
      <c r="F84" s="271"/>
      <c r="G84" s="128" t="s">
        <v>1016</v>
      </c>
      <c r="H84" s="98">
        <v>0</v>
      </c>
      <c r="I84" s="98">
        <v>1000</v>
      </c>
      <c r="J84" s="98">
        <v>1000</v>
      </c>
      <c r="K84" s="98">
        <v>1000</v>
      </c>
      <c r="L84" s="98">
        <f>H84+I84+J84+K84</f>
        <v>3000</v>
      </c>
      <c r="M84" s="98">
        <v>3000</v>
      </c>
      <c r="N84" s="98">
        <v>0</v>
      </c>
      <c r="O84" s="98">
        <v>0</v>
      </c>
      <c r="P84" s="98"/>
      <c r="Q84" s="271"/>
      <c r="R84" s="271"/>
      <c r="S84" s="271"/>
      <c r="T84" s="271"/>
      <c r="U84" s="98"/>
    </row>
    <row r="85" spans="1:21" ht="33">
      <c r="A85" s="9" t="s">
        <v>609</v>
      </c>
      <c r="B85" s="10" t="s">
        <v>683</v>
      </c>
      <c r="C85" s="272"/>
      <c r="D85" s="272"/>
      <c r="E85" s="52" t="s">
        <v>395</v>
      </c>
      <c r="F85" s="271"/>
      <c r="G85" s="128" t="s">
        <v>1017</v>
      </c>
      <c r="H85" s="98">
        <v>0</v>
      </c>
      <c r="I85" s="98">
        <v>5000</v>
      </c>
      <c r="J85" s="98">
        <v>5000</v>
      </c>
      <c r="K85" s="98">
        <v>5000</v>
      </c>
      <c r="L85" s="98">
        <f>H85+I85+J85+K85</f>
        <v>15000</v>
      </c>
      <c r="M85" s="98">
        <v>15000</v>
      </c>
      <c r="N85" s="98">
        <v>0</v>
      </c>
      <c r="O85" s="98">
        <v>0</v>
      </c>
      <c r="P85" s="98"/>
      <c r="Q85" s="271"/>
      <c r="R85" s="271"/>
      <c r="S85" s="271"/>
      <c r="T85" s="271"/>
      <c r="U85" s="98"/>
    </row>
    <row r="86" spans="1:21" ht="33" customHeight="1">
      <c r="A86" s="16" t="s">
        <v>27</v>
      </c>
      <c r="B86" s="68" t="s">
        <v>626</v>
      </c>
      <c r="C86" s="65"/>
      <c r="D86" s="65"/>
      <c r="E86" s="50"/>
      <c r="F86" s="175"/>
      <c r="G86" s="82"/>
      <c r="H86" s="95">
        <f aca="true" t="shared" si="19" ref="H86:O86">H87+H93+H98+H106</f>
        <v>1314740</v>
      </c>
      <c r="I86" s="95">
        <f t="shared" si="19"/>
        <v>1405640</v>
      </c>
      <c r="J86" s="95">
        <f t="shared" si="19"/>
        <v>1245640</v>
      </c>
      <c r="K86" s="95">
        <f t="shared" si="19"/>
        <v>1000000</v>
      </c>
      <c r="L86" s="95">
        <f t="shared" si="16"/>
        <v>4966020</v>
      </c>
      <c r="M86" s="95">
        <f t="shared" si="19"/>
        <v>4966020</v>
      </c>
      <c r="N86" s="95">
        <f t="shared" si="19"/>
        <v>0</v>
      </c>
      <c r="O86" s="95">
        <f t="shared" si="19"/>
        <v>0</v>
      </c>
      <c r="P86" s="95"/>
      <c r="Q86" s="100">
        <v>5500000</v>
      </c>
      <c r="R86" s="100">
        <v>4600000</v>
      </c>
      <c r="S86" s="100">
        <v>900000</v>
      </c>
      <c r="T86" s="100"/>
      <c r="U86" s="95"/>
    </row>
    <row r="87" spans="1:21" s="38" customFormat="1" ht="49.5">
      <c r="A87" s="6" t="s">
        <v>116</v>
      </c>
      <c r="B87" s="4" t="s">
        <v>636</v>
      </c>
      <c r="C87" s="12"/>
      <c r="D87" s="12"/>
      <c r="E87" s="203" t="s">
        <v>97</v>
      </c>
      <c r="F87" s="99"/>
      <c r="G87" s="3" t="s">
        <v>229</v>
      </c>
      <c r="H87" s="97">
        <f>SUM(H88:H92)</f>
        <v>0</v>
      </c>
      <c r="I87" s="97">
        <f aca="true" t="shared" si="20" ref="I87:O87">SUM(I88:I92)</f>
        <v>0</v>
      </c>
      <c r="J87" s="97">
        <f t="shared" si="20"/>
        <v>0</v>
      </c>
      <c r="K87" s="97">
        <f t="shared" si="20"/>
        <v>0</v>
      </c>
      <c r="L87" s="97">
        <f t="shared" si="16"/>
        <v>0</v>
      </c>
      <c r="M87" s="97">
        <f t="shared" si="20"/>
        <v>0</v>
      </c>
      <c r="N87" s="97">
        <f t="shared" si="20"/>
        <v>0</v>
      </c>
      <c r="O87" s="97">
        <f t="shared" si="20"/>
        <v>0</v>
      </c>
      <c r="P87" s="97"/>
      <c r="Q87" s="99">
        <v>500000</v>
      </c>
      <c r="R87" s="99">
        <v>350000</v>
      </c>
      <c r="S87" s="99">
        <v>150000</v>
      </c>
      <c r="T87" s="99" t="s">
        <v>15</v>
      </c>
      <c r="U87" s="97"/>
    </row>
    <row r="88" spans="1:21" ht="34.5" customHeight="1">
      <c r="A88" s="270" t="s">
        <v>857</v>
      </c>
      <c r="B88" s="10" t="s">
        <v>684</v>
      </c>
      <c r="C88" s="286"/>
      <c r="D88" s="286"/>
      <c r="E88" s="52" t="s">
        <v>847</v>
      </c>
      <c r="F88" s="287"/>
      <c r="G88" s="297" t="s">
        <v>1107</v>
      </c>
      <c r="H88" s="98">
        <v>0</v>
      </c>
      <c r="I88" s="98">
        <v>0</v>
      </c>
      <c r="J88" s="98">
        <v>0</v>
      </c>
      <c r="K88" s="98">
        <v>0</v>
      </c>
      <c r="L88" s="98">
        <f t="shared" si="16"/>
        <v>0</v>
      </c>
      <c r="M88" s="98">
        <f aca="true" t="shared" si="21" ref="M88:O92">I88+J88+K88+L88</f>
        <v>0</v>
      </c>
      <c r="N88" s="98">
        <f t="shared" si="21"/>
        <v>0</v>
      </c>
      <c r="O88" s="98">
        <f t="shared" si="21"/>
        <v>0</v>
      </c>
      <c r="P88" s="98"/>
      <c r="Q88" s="286"/>
      <c r="R88" s="286"/>
      <c r="S88" s="286"/>
      <c r="T88" s="286"/>
      <c r="U88" s="286"/>
    </row>
    <row r="89" spans="1:21" ht="35.25" customHeight="1">
      <c r="A89" s="17" t="s">
        <v>1022</v>
      </c>
      <c r="B89" s="10" t="s">
        <v>685</v>
      </c>
      <c r="C89" s="286"/>
      <c r="D89" s="286"/>
      <c r="E89" s="52" t="s">
        <v>847</v>
      </c>
      <c r="F89" s="287"/>
      <c r="G89" s="297" t="s">
        <v>1105</v>
      </c>
      <c r="H89" s="98">
        <v>0</v>
      </c>
      <c r="I89" s="98">
        <v>0</v>
      </c>
      <c r="J89" s="98">
        <v>0</v>
      </c>
      <c r="K89" s="98">
        <v>0</v>
      </c>
      <c r="L89" s="98">
        <f t="shared" si="16"/>
        <v>0</v>
      </c>
      <c r="M89" s="98">
        <f t="shared" si="21"/>
        <v>0</v>
      </c>
      <c r="N89" s="98">
        <f t="shared" si="21"/>
        <v>0</v>
      </c>
      <c r="O89" s="98">
        <f t="shared" si="21"/>
        <v>0</v>
      </c>
      <c r="P89" s="98"/>
      <c r="Q89" s="286"/>
      <c r="R89" s="286"/>
      <c r="S89" s="286"/>
      <c r="T89" s="286"/>
      <c r="U89" s="286"/>
    </row>
    <row r="90" spans="1:21" ht="22.5" customHeight="1">
      <c r="A90" s="17" t="s">
        <v>858</v>
      </c>
      <c r="B90" s="10" t="s">
        <v>686</v>
      </c>
      <c r="C90" s="286"/>
      <c r="D90" s="286"/>
      <c r="E90" s="52" t="s">
        <v>847</v>
      </c>
      <c r="F90" s="287"/>
      <c r="G90" s="297" t="s">
        <v>1106</v>
      </c>
      <c r="H90" s="98">
        <v>0</v>
      </c>
      <c r="I90" s="98">
        <v>0</v>
      </c>
      <c r="J90" s="98">
        <v>0</v>
      </c>
      <c r="K90" s="98">
        <v>0</v>
      </c>
      <c r="L90" s="98">
        <f t="shared" si="16"/>
        <v>0</v>
      </c>
      <c r="M90" s="98">
        <f t="shared" si="21"/>
        <v>0</v>
      </c>
      <c r="N90" s="98">
        <f t="shared" si="21"/>
        <v>0</v>
      </c>
      <c r="O90" s="98">
        <f t="shared" si="21"/>
        <v>0</v>
      </c>
      <c r="P90" s="98"/>
      <c r="Q90" s="286"/>
      <c r="R90" s="286"/>
      <c r="S90" s="286"/>
      <c r="T90" s="286"/>
      <c r="U90" s="286"/>
    </row>
    <row r="91" spans="1:21" ht="28.5" customHeight="1">
      <c r="A91" s="17" t="s">
        <v>859</v>
      </c>
      <c r="B91" s="10" t="s">
        <v>687</v>
      </c>
      <c r="C91" s="286"/>
      <c r="D91" s="286"/>
      <c r="E91" s="52" t="s">
        <v>847</v>
      </c>
      <c r="F91" s="287"/>
      <c r="G91" s="297" t="s">
        <v>1108</v>
      </c>
      <c r="H91" s="98">
        <v>0</v>
      </c>
      <c r="I91" s="98">
        <v>0</v>
      </c>
      <c r="J91" s="98">
        <v>0</v>
      </c>
      <c r="K91" s="98">
        <v>0</v>
      </c>
      <c r="L91" s="98">
        <f t="shared" si="16"/>
        <v>0</v>
      </c>
      <c r="M91" s="98">
        <f t="shared" si="21"/>
        <v>0</v>
      </c>
      <c r="N91" s="98">
        <f t="shared" si="21"/>
        <v>0</v>
      </c>
      <c r="O91" s="98">
        <f t="shared" si="21"/>
        <v>0</v>
      </c>
      <c r="P91" s="98"/>
      <c r="Q91" s="286"/>
      <c r="R91" s="286"/>
      <c r="S91" s="286"/>
      <c r="T91" s="286"/>
      <c r="U91" s="286"/>
    </row>
    <row r="92" spans="1:21" ht="36" customHeight="1">
      <c r="A92" s="17" t="s">
        <v>860</v>
      </c>
      <c r="B92" s="10" t="s">
        <v>688</v>
      </c>
      <c r="C92" s="286"/>
      <c r="D92" s="286"/>
      <c r="E92" s="52" t="s">
        <v>847</v>
      </c>
      <c r="F92" s="287"/>
      <c r="G92" s="297"/>
      <c r="H92" s="98">
        <v>0</v>
      </c>
      <c r="I92" s="98">
        <v>0</v>
      </c>
      <c r="J92" s="98">
        <v>0</v>
      </c>
      <c r="K92" s="98">
        <v>0</v>
      </c>
      <c r="L92" s="98">
        <f t="shared" si="16"/>
        <v>0</v>
      </c>
      <c r="M92" s="98">
        <f t="shared" si="21"/>
        <v>0</v>
      </c>
      <c r="N92" s="98">
        <f t="shared" si="21"/>
        <v>0</v>
      </c>
      <c r="O92" s="98">
        <f t="shared" si="21"/>
        <v>0</v>
      </c>
      <c r="P92" s="98"/>
      <c r="Q92" s="286"/>
      <c r="R92" s="286"/>
      <c r="S92" s="286"/>
      <c r="T92" s="286"/>
      <c r="U92" s="286"/>
    </row>
    <row r="93" spans="1:21" s="38" customFormat="1" ht="57.75">
      <c r="A93" s="76" t="s">
        <v>28</v>
      </c>
      <c r="B93" s="4" t="s">
        <v>639</v>
      </c>
      <c r="C93" s="162"/>
      <c r="D93" s="162"/>
      <c r="E93" s="149" t="s">
        <v>138</v>
      </c>
      <c r="F93" s="176"/>
      <c r="G93" s="76" t="s">
        <v>230</v>
      </c>
      <c r="H93" s="96">
        <f>SUM(H94:H96)</f>
        <v>0</v>
      </c>
      <c r="I93" s="96">
        <f aca="true" t="shared" si="22" ref="I93:O93">SUM(I94:I96)</f>
        <v>0</v>
      </c>
      <c r="J93" s="96">
        <f t="shared" si="22"/>
        <v>0</v>
      </c>
      <c r="K93" s="96">
        <f t="shared" si="22"/>
        <v>0</v>
      </c>
      <c r="L93" s="96">
        <f t="shared" si="16"/>
        <v>0</v>
      </c>
      <c r="M93" s="96">
        <f t="shared" si="22"/>
        <v>0</v>
      </c>
      <c r="N93" s="96">
        <f t="shared" si="22"/>
        <v>0</v>
      </c>
      <c r="O93" s="96">
        <f t="shared" si="22"/>
        <v>0</v>
      </c>
      <c r="P93" s="96"/>
      <c r="Q93" s="169">
        <v>1000000</v>
      </c>
      <c r="R93" s="169">
        <v>500000</v>
      </c>
      <c r="S93" s="169">
        <v>500000</v>
      </c>
      <c r="T93" s="169" t="s">
        <v>15</v>
      </c>
      <c r="U93" s="96"/>
    </row>
    <row r="94" spans="1:21" ht="24.75">
      <c r="A94" s="17" t="s">
        <v>854</v>
      </c>
      <c r="B94" s="10" t="s">
        <v>689</v>
      </c>
      <c r="C94" s="286"/>
      <c r="D94" s="286"/>
      <c r="E94" s="52" t="s">
        <v>846</v>
      </c>
      <c r="F94" s="287"/>
      <c r="G94" s="297" t="s">
        <v>1101</v>
      </c>
      <c r="H94" s="98">
        <v>0</v>
      </c>
      <c r="I94" s="98">
        <v>0</v>
      </c>
      <c r="J94" s="98">
        <v>0</v>
      </c>
      <c r="K94" s="98">
        <v>0</v>
      </c>
      <c r="L94" s="98">
        <v>0</v>
      </c>
      <c r="M94" s="98">
        <f>I94+J94+K94+L94</f>
        <v>0</v>
      </c>
      <c r="N94" s="98">
        <f>J94+K94+L94+M94</f>
        <v>0</v>
      </c>
      <c r="O94" s="98">
        <f>K94+L94+M94+N94</f>
        <v>0</v>
      </c>
      <c r="P94" s="98"/>
      <c r="Q94" s="286"/>
      <c r="R94" s="286"/>
      <c r="S94" s="286"/>
      <c r="T94" s="286"/>
      <c r="U94" s="286"/>
    </row>
    <row r="95" spans="1:21" ht="29.25" customHeight="1">
      <c r="A95" s="17" t="s">
        <v>1021</v>
      </c>
      <c r="B95" s="10" t="s">
        <v>690</v>
      </c>
      <c r="C95" s="286"/>
      <c r="D95" s="286"/>
      <c r="E95" s="52" t="s">
        <v>846</v>
      </c>
      <c r="F95" s="287"/>
      <c r="G95" s="297" t="s">
        <v>1102</v>
      </c>
      <c r="H95" s="98">
        <v>0</v>
      </c>
      <c r="I95" s="98">
        <v>0</v>
      </c>
      <c r="J95" s="98">
        <v>0</v>
      </c>
      <c r="K95" s="98">
        <v>0</v>
      </c>
      <c r="L95" s="98">
        <f t="shared" si="16"/>
        <v>0</v>
      </c>
      <c r="M95" s="98">
        <v>0</v>
      </c>
      <c r="N95" s="98">
        <v>0</v>
      </c>
      <c r="O95" s="98">
        <v>0</v>
      </c>
      <c r="P95" s="98"/>
      <c r="Q95" s="286"/>
      <c r="R95" s="286"/>
      <c r="S95" s="286"/>
      <c r="T95" s="286"/>
      <c r="U95" s="286"/>
    </row>
    <row r="96" spans="1:21" ht="33">
      <c r="A96" s="17" t="s">
        <v>855</v>
      </c>
      <c r="B96" s="10" t="s">
        <v>691</v>
      </c>
      <c r="C96" s="286"/>
      <c r="D96" s="286"/>
      <c r="E96" s="52" t="s">
        <v>846</v>
      </c>
      <c r="F96" s="287"/>
      <c r="G96" s="297" t="s">
        <v>1103</v>
      </c>
      <c r="H96" s="98">
        <v>0</v>
      </c>
      <c r="I96" s="98">
        <v>0</v>
      </c>
      <c r="J96" s="98">
        <v>0</v>
      </c>
      <c r="K96" s="98">
        <v>0</v>
      </c>
      <c r="L96" s="98">
        <f t="shared" si="16"/>
        <v>0</v>
      </c>
      <c r="M96" s="98">
        <v>0</v>
      </c>
      <c r="N96" s="98">
        <v>0</v>
      </c>
      <c r="O96" s="98">
        <v>0</v>
      </c>
      <c r="P96" s="98"/>
      <c r="Q96" s="286"/>
      <c r="R96" s="286"/>
      <c r="S96" s="286"/>
      <c r="T96" s="286"/>
      <c r="U96" s="286"/>
    </row>
    <row r="97" spans="1:21" s="38" customFormat="1" ht="19.5" customHeight="1">
      <c r="A97" s="17" t="s">
        <v>1020</v>
      </c>
      <c r="B97" s="10" t="s">
        <v>856</v>
      </c>
      <c r="C97" s="272"/>
      <c r="D97" s="272"/>
      <c r="E97" s="52" t="s">
        <v>846</v>
      </c>
      <c r="F97" s="271"/>
      <c r="G97" s="297" t="s">
        <v>1104</v>
      </c>
      <c r="H97" s="98">
        <v>0</v>
      </c>
      <c r="I97" s="98">
        <v>0</v>
      </c>
      <c r="J97" s="98">
        <v>0</v>
      </c>
      <c r="K97" s="98">
        <v>0</v>
      </c>
      <c r="L97" s="98">
        <f t="shared" si="16"/>
        <v>0</v>
      </c>
      <c r="M97" s="98">
        <v>0</v>
      </c>
      <c r="N97" s="98">
        <v>0</v>
      </c>
      <c r="O97" s="98">
        <v>0</v>
      </c>
      <c r="P97" s="98"/>
      <c r="Q97" s="271"/>
      <c r="R97" s="271"/>
      <c r="S97" s="271"/>
      <c r="T97" s="271"/>
      <c r="U97" s="98"/>
    </row>
    <row r="98" spans="1:21" s="38" customFormat="1" ht="57.75">
      <c r="A98" s="18" t="s">
        <v>29</v>
      </c>
      <c r="B98" s="4" t="s">
        <v>638</v>
      </c>
      <c r="C98" s="12"/>
      <c r="D98" s="12"/>
      <c r="E98" s="203" t="s">
        <v>139</v>
      </c>
      <c r="F98" s="99"/>
      <c r="G98" s="18" t="s">
        <v>231</v>
      </c>
      <c r="H98" s="97">
        <f>H99+H100+H101+H102+H103+H104</f>
        <v>159740</v>
      </c>
      <c r="I98" s="97">
        <f aca="true" t="shared" si="23" ref="I98:O98">I99+I100+I101+I102+I103+I104</f>
        <v>260640</v>
      </c>
      <c r="J98" s="97">
        <f t="shared" si="23"/>
        <v>245640</v>
      </c>
      <c r="K98" s="97">
        <f t="shared" si="23"/>
        <v>0</v>
      </c>
      <c r="L98" s="97">
        <f t="shared" si="23"/>
        <v>666020</v>
      </c>
      <c r="M98" s="97">
        <f t="shared" si="23"/>
        <v>666020</v>
      </c>
      <c r="N98" s="97">
        <f t="shared" si="23"/>
        <v>0</v>
      </c>
      <c r="O98" s="97">
        <f t="shared" si="23"/>
        <v>0</v>
      </c>
      <c r="P98" s="97"/>
      <c r="Q98" s="99">
        <v>3500000</v>
      </c>
      <c r="R98" s="99">
        <v>3500000</v>
      </c>
      <c r="S98" s="99">
        <v>0</v>
      </c>
      <c r="T98" s="99" t="s">
        <v>10</v>
      </c>
      <c r="U98" s="97"/>
    </row>
    <row r="99" spans="1:21" s="145" customFormat="1" ht="27.75" customHeight="1">
      <c r="A99" s="17" t="s">
        <v>484</v>
      </c>
      <c r="B99" s="10" t="s">
        <v>692</v>
      </c>
      <c r="C99" s="272"/>
      <c r="D99" s="272"/>
      <c r="E99" s="54" t="s">
        <v>485</v>
      </c>
      <c r="F99" s="271" t="s">
        <v>204</v>
      </c>
      <c r="G99" s="128" t="s">
        <v>486</v>
      </c>
      <c r="H99" s="102">
        <v>159740</v>
      </c>
      <c r="I99" s="102">
        <v>260640</v>
      </c>
      <c r="J99" s="102">
        <v>245640</v>
      </c>
      <c r="K99" s="102">
        <v>0</v>
      </c>
      <c r="L99" s="102">
        <f t="shared" si="16"/>
        <v>666020</v>
      </c>
      <c r="M99" s="102">
        <v>666020</v>
      </c>
      <c r="N99" s="102">
        <v>0</v>
      </c>
      <c r="O99" s="102">
        <v>0</v>
      </c>
      <c r="P99" s="102"/>
      <c r="Q99" s="271"/>
      <c r="R99" s="271"/>
      <c r="S99" s="271"/>
      <c r="T99" s="271"/>
      <c r="U99" s="102"/>
    </row>
    <row r="100" spans="1:21" s="145" customFormat="1" ht="16.5">
      <c r="A100" s="17" t="s">
        <v>487</v>
      </c>
      <c r="B100" s="10" t="s">
        <v>693</v>
      </c>
      <c r="C100" s="272"/>
      <c r="D100" s="272"/>
      <c r="E100" s="54" t="s">
        <v>488</v>
      </c>
      <c r="F100" s="271" t="s">
        <v>204</v>
      </c>
      <c r="G100" s="128" t="s">
        <v>489</v>
      </c>
      <c r="H100" s="102">
        <v>0</v>
      </c>
      <c r="I100" s="102">
        <v>0</v>
      </c>
      <c r="J100" s="102">
        <v>0</v>
      </c>
      <c r="K100" s="102">
        <v>0</v>
      </c>
      <c r="L100" s="102">
        <f t="shared" si="16"/>
        <v>0</v>
      </c>
      <c r="M100" s="102">
        <v>0</v>
      </c>
      <c r="N100" s="102">
        <v>0</v>
      </c>
      <c r="O100" s="102">
        <f>SUM(K100:N100)</f>
        <v>0</v>
      </c>
      <c r="P100" s="102"/>
      <c r="Q100" s="271"/>
      <c r="R100" s="271"/>
      <c r="S100" s="271"/>
      <c r="T100" s="271"/>
      <c r="U100" s="102"/>
    </row>
    <row r="101" spans="1:21" s="145" customFormat="1" ht="16.5">
      <c r="A101" s="17" t="s">
        <v>490</v>
      </c>
      <c r="B101" s="10" t="s">
        <v>694</v>
      </c>
      <c r="C101" s="272"/>
      <c r="D101" s="272"/>
      <c r="E101" s="54" t="s">
        <v>491</v>
      </c>
      <c r="F101" s="271" t="s">
        <v>204</v>
      </c>
      <c r="G101" s="266" t="s">
        <v>492</v>
      </c>
      <c r="H101" s="102">
        <v>0</v>
      </c>
      <c r="I101" s="102">
        <v>0</v>
      </c>
      <c r="J101" s="102">
        <v>0</v>
      </c>
      <c r="K101" s="102">
        <v>0</v>
      </c>
      <c r="L101" s="102">
        <f t="shared" si="16"/>
        <v>0</v>
      </c>
      <c r="M101" s="102">
        <v>0</v>
      </c>
      <c r="N101" s="102">
        <v>0</v>
      </c>
      <c r="O101" s="102">
        <f>SUM(K101:N101)</f>
        <v>0</v>
      </c>
      <c r="P101" s="102"/>
      <c r="Q101" s="271"/>
      <c r="R101" s="271"/>
      <c r="S101" s="271"/>
      <c r="T101" s="271"/>
      <c r="U101" s="102"/>
    </row>
    <row r="102" spans="1:21" s="145" customFormat="1" ht="41.25">
      <c r="A102" s="17" t="s">
        <v>493</v>
      </c>
      <c r="B102" s="10" t="s">
        <v>695</v>
      </c>
      <c r="C102" s="272"/>
      <c r="D102" s="272"/>
      <c r="E102" s="54" t="s">
        <v>491</v>
      </c>
      <c r="F102" s="271" t="s">
        <v>204</v>
      </c>
      <c r="G102" s="266" t="s">
        <v>494</v>
      </c>
      <c r="H102" s="102">
        <v>0</v>
      </c>
      <c r="I102" s="102">
        <v>0</v>
      </c>
      <c r="J102" s="102">
        <v>0</v>
      </c>
      <c r="K102" s="102">
        <v>0</v>
      </c>
      <c r="L102" s="102">
        <f t="shared" si="16"/>
        <v>0</v>
      </c>
      <c r="M102" s="102">
        <v>0</v>
      </c>
      <c r="N102" s="102">
        <v>0</v>
      </c>
      <c r="O102" s="102">
        <f>SUM(K102:N102)</f>
        <v>0</v>
      </c>
      <c r="P102" s="102"/>
      <c r="Q102" s="271"/>
      <c r="R102" s="271"/>
      <c r="S102" s="271"/>
      <c r="T102" s="271"/>
      <c r="U102" s="102"/>
    </row>
    <row r="103" spans="1:21" s="145" customFormat="1" ht="16.5">
      <c r="A103" s="17" t="s">
        <v>496</v>
      </c>
      <c r="B103" s="10" t="s">
        <v>696</v>
      </c>
      <c r="C103" s="272"/>
      <c r="D103" s="272"/>
      <c r="E103" s="54" t="s">
        <v>495</v>
      </c>
      <c r="F103" s="271" t="s">
        <v>204</v>
      </c>
      <c r="G103" s="266" t="s">
        <v>497</v>
      </c>
      <c r="H103" s="102">
        <v>0</v>
      </c>
      <c r="I103" s="102">
        <v>0</v>
      </c>
      <c r="J103" s="102">
        <v>0</v>
      </c>
      <c r="K103" s="102">
        <v>0</v>
      </c>
      <c r="L103" s="102">
        <f t="shared" si="16"/>
        <v>0</v>
      </c>
      <c r="M103" s="102">
        <v>0</v>
      </c>
      <c r="N103" s="102">
        <v>0</v>
      </c>
      <c r="O103" s="102">
        <f>SUM(K103:N103)</f>
        <v>0</v>
      </c>
      <c r="P103" s="102"/>
      <c r="Q103" s="271"/>
      <c r="R103" s="271"/>
      <c r="S103" s="271"/>
      <c r="T103" s="271"/>
      <c r="U103" s="102"/>
    </row>
    <row r="104" spans="1:21" s="145" customFormat="1" ht="33">
      <c r="A104" s="17" t="s">
        <v>499</v>
      </c>
      <c r="B104" s="10" t="s">
        <v>697</v>
      </c>
      <c r="C104" s="272"/>
      <c r="D104" s="272"/>
      <c r="E104" s="54" t="s">
        <v>498</v>
      </c>
      <c r="F104" s="271" t="s">
        <v>204</v>
      </c>
      <c r="G104" s="266" t="s">
        <v>500</v>
      </c>
      <c r="H104" s="102">
        <v>0</v>
      </c>
      <c r="I104" s="102">
        <v>0</v>
      </c>
      <c r="J104" s="102">
        <v>0</v>
      </c>
      <c r="K104" s="102">
        <v>0</v>
      </c>
      <c r="L104" s="102">
        <f t="shared" si="16"/>
        <v>0</v>
      </c>
      <c r="M104" s="102">
        <v>0</v>
      </c>
      <c r="N104" s="102">
        <v>0</v>
      </c>
      <c r="O104" s="102">
        <f>SUM(K104:N104)</f>
        <v>0</v>
      </c>
      <c r="P104" s="102"/>
      <c r="Q104" s="271"/>
      <c r="R104" s="271"/>
      <c r="S104" s="271"/>
      <c r="T104" s="271"/>
      <c r="U104" s="102"/>
    </row>
    <row r="105" spans="1:21" s="228" customFormat="1" ht="28.5" customHeight="1">
      <c r="A105" s="208" t="s">
        <v>891</v>
      </c>
      <c r="B105" s="294" t="s">
        <v>1097</v>
      </c>
      <c r="C105" s="215"/>
      <c r="D105" s="215"/>
      <c r="E105" s="217"/>
      <c r="F105" s="213"/>
      <c r="G105" s="212" t="s">
        <v>827</v>
      </c>
      <c r="H105" s="213">
        <v>40000</v>
      </c>
      <c r="I105" s="213">
        <v>70000</v>
      </c>
      <c r="J105" s="213">
        <v>70000</v>
      </c>
      <c r="K105" s="213">
        <v>120000</v>
      </c>
      <c r="L105" s="213">
        <f t="shared" si="16"/>
        <v>300000</v>
      </c>
      <c r="M105" s="213">
        <v>300000</v>
      </c>
      <c r="N105" s="213">
        <v>0</v>
      </c>
      <c r="O105" s="213">
        <v>0</v>
      </c>
      <c r="P105" s="213"/>
      <c r="Q105" s="213"/>
      <c r="R105" s="213"/>
      <c r="S105" s="213"/>
      <c r="T105" s="213"/>
      <c r="U105" s="213"/>
    </row>
    <row r="106" spans="1:21" s="38" customFormat="1" ht="33">
      <c r="A106" s="6" t="s">
        <v>30</v>
      </c>
      <c r="B106" s="4" t="s">
        <v>637</v>
      </c>
      <c r="C106" s="27"/>
      <c r="D106" s="27"/>
      <c r="E106" s="203" t="s">
        <v>140</v>
      </c>
      <c r="F106" s="172"/>
      <c r="G106" s="81" t="s">
        <v>232</v>
      </c>
      <c r="H106" s="97">
        <f aca="true" t="shared" si="24" ref="H106:O106">SUM(H107:H110)</f>
        <v>1155000</v>
      </c>
      <c r="I106" s="97">
        <f t="shared" si="24"/>
        <v>1145000</v>
      </c>
      <c r="J106" s="97">
        <f t="shared" si="24"/>
        <v>1000000</v>
      </c>
      <c r="K106" s="97">
        <f t="shared" si="24"/>
        <v>1000000</v>
      </c>
      <c r="L106" s="97">
        <f t="shared" si="16"/>
        <v>4300000</v>
      </c>
      <c r="M106" s="97">
        <f t="shared" si="24"/>
        <v>4300000</v>
      </c>
      <c r="N106" s="97">
        <f t="shared" si="24"/>
        <v>0</v>
      </c>
      <c r="O106" s="97">
        <f t="shared" si="24"/>
        <v>0</v>
      </c>
      <c r="P106" s="97"/>
      <c r="Q106" s="99">
        <v>500000</v>
      </c>
      <c r="R106" s="99">
        <v>250000</v>
      </c>
      <c r="S106" s="99">
        <v>250000</v>
      </c>
      <c r="T106" s="99" t="s">
        <v>10</v>
      </c>
      <c r="U106" s="97"/>
    </row>
    <row r="107" spans="1:21" s="145" customFormat="1" ht="49.5">
      <c r="A107" s="15" t="s">
        <v>967</v>
      </c>
      <c r="B107" s="272" t="s">
        <v>698</v>
      </c>
      <c r="C107" s="288"/>
      <c r="D107" s="288"/>
      <c r="E107" s="54" t="s">
        <v>130</v>
      </c>
      <c r="F107" s="289"/>
      <c r="G107" s="224" t="s">
        <v>971</v>
      </c>
      <c r="H107" s="271">
        <v>0</v>
      </c>
      <c r="I107" s="271">
        <v>0</v>
      </c>
      <c r="J107" s="271">
        <v>0</v>
      </c>
      <c r="K107" s="271">
        <v>0</v>
      </c>
      <c r="L107" s="271">
        <f t="shared" si="16"/>
        <v>0</v>
      </c>
      <c r="M107" s="271">
        <v>0</v>
      </c>
      <c r="N107" s="271">
        <v>0</v>
      </c>
      <c r="O107" s="271">
        <v>0</v>
      </c>
      <c r="P107" s="271"/>
      <c r="Q107" s="271"/>
      <c r="R107" s="271"/>
      <c r="S107" s="271"/>
      <c r="T107" s="271"/>
      <c r="U107" s="271"/>
    </row>
    <row r="108" spans="1:21" s="145" customFormat="1" ht="33" customHeight="1">
      <c r="A108" s="15" t="s">
        <v>968</v>
      </c>
      <c r="B108" s="272" t="s">
        <v>699</v>
      </c>
      <c r="C108" s="288"/>
      <c r="D108" s="288"/>
      <c r="E108" s="54" t="s">
        <v>130</v>
      </c>
      <c r="F108" s="289"/>
      <c r="G108" s="244" t="s">
        <v>972</v>
      </c>
      <c r="H108" s="271">
        <v>0</v>
      </c>
      <c r="I108" s="271">
        <v>0</v>
      </c>
      <c r="J108" s="271">
        <v>0</v>
      </c>
      <c r="K108" s="271">
        <v>0</v>
      </c>
      <c r="L108" s="271">
        <f t="shared" si="16"/>
        <v>0</v>
      </c>
      <c r="M108" s="271">
        <v>0</v>
      </c>
      <c r="N108" s="271">
        <v>0</v>
      </c>
      <c r="O108" s="271">
        <v>0</v>
      </c>
      <c r="P108" s="271"/>
      <c r="Q108" s="271"/>
      <c r="R108" s="271"/>
      <c r="S108" s="271"/>
      <c r="T108" s="271"/>
      <c r="U108" s="271"/>
    </row>
    <row r="109" spans="1:21" s="145" customFormat="1" ht="34.5" customHeight="1">
      <c r="A109" s="15" t="s">
        <v>969</v>
      </c>
      <c r="B109" s="272" t="s">
        <v>700</v>
      </c>
      <c r="C109" s="288"/>
      <c r="D109" s="288"/>
      <c r="E109" s="54" t="s">
        <v>130</v>
      </c>
      <c r="F109" s="289"/>
      <c r="G109" s="168" t="s">
        <v>973</v>
      </c>
      <c r="H109" s="271">
        <v>1000000</v>
      </c>
      <c r="I109" s="271">
        <v>1000000</v>
      </c>
      <c r="J109" s="271">
        <v>1000000</v>
      </c>
      <c r="K109" s="271">
        <v>1000000</v>
      </c>
      <c r="L109" s="271">
        <f t="shared" si="16"/>
        <v>4000000</v>
      </c>
      <c r="M109" s="271">
        <v>4000000</v>
      </c>
      <c r="N109" s="271">
        <v>0</v>
      </c>
      <c r="O109" s="271">
        <v>0</v>
      </c>
      <c r="P109" s="271"/>
      <c r="Q109" s="271"/>
      <c r="R109" s="271"/>
      <c r="S109" s="271"/>
      <c r="T109" s="271"/>
      <c r="U109" s="271"/>
    </row>
    <row r="110" spans="1:21" s="145" customFormat="1" ht="36" customHeight="1">
      <c r="A110" s="15" t="s">
        <v>970</v>
      </c>
      <c r="B110" s="272" t="s">
        <v>701</v>
      </c>
      <c r="C110" s="288"/>
      <c r="D110" s="288"/>
      <c r="E110" s="54" t="s">
        <v>130</v>
      </c>
      <c r="F110" s="289"/>
      <c r="G110" s="244" t="s">
        <v>974</v>
      </c>
      <c r="H110" s="271">
        <v>155000</v>
      </c>
      <c r="I110" s="271">
        <v>145000</v>
      </c>
      <c r="J110" s="271">
        <v>0</v>
      </c>
      <c r="K110" s="271">
        <v>0</v>
      </c>
      <c r="L110" s="271">
        <f t="shared" si="16"/>
        <v>300000</v>
      </c>
      <c r="M110" s="271">
        <v>300000</v>
      </c>
      <c r="N110" s="271">
        <v>0</v>
      </c>
      <c r="O110" s="271">
        <v>0</v>
      </c>
      <c r="P110" s="271"/>
      <c r="Q110" s="271"/>
      <c r="R110" s="271"/>
      <c r="S110" s="271"/>
      <c r="T110" s="271"/>
      <c r="U110" s="271"/>
    </row>
    <row r="111" spans="1:21" ht="42" customHeight="1">
      <c r="A111" s="25" t="s">
        <v>125</v>
      </c>
      <c r="B111" s="1" t="s">
        <v>1023</v>
      </c>
      <c r="C111" s="1"/>
      <c r="D111" s="1"/>
      <c r="E111" s="55"/>
      <c r="F111" s="93"/>
      <c r="G111" s="83"/>
      <c r="H111" s="93">
        <f>H112+H170+H228+H274+H287</f>
        <v>37542076</v>
      </c>
      <c r="I111" s="93">
        <f>I112+I170+I228+I274+I287</f>
        <v>35181740</v>
      </c>
      <c r="J111" s="93">
        <f>J112+J170+J228+J274+J287</f>
        <v>37843209</v>
      </c>
      <c r="K111" s="93">
        <f>K112+K170+K228+K274+K287</f>
        <v>55410408</v>
      </c>
      <c r="L111" s="93">
        <f t="shared" si="16"/>
        <v>165977433</v>
      </c>
      <c r="M111" s="93">
        <f>M112+M170+M228+M274+M287</f>
        <v>150152414</v>
      </c>
      <c r="N111" s="93">
        <f>N112+N170+N228+N274+N287</f>
        <v>0</v>
      </c>
      <c r="O111" s="93">
        <f>O112+O170+O228+O274+O287</f>
        <v>15825019</v>
      </c>
      <c r="P111" s="93"/>
      <c r="Q111" s="93">
        <v>230783117</v>
      </c>
      <c r="R111" s="93">
        <v>169456417</v>
      </c>
      <c r="S111" s="93">
        <v>61326700</v>
      </c>
      <c r="T111" s="93"/>
      <c r="U111" s="146"/>
    </row>
    <row r="112" spans="1:21" ht="42" customHeight="1">
      <c r="A112" s="26" t="s">
        <v>152</v>
      </c>
      <c r="B112" s="68" t="s">
        <v>625</v>
      </c>
      <c r="C112" s="29"/>
      <c r="D112" s="29"/>
      <c r="E112" s="53"/>
      <c r="F112" s="95"/>
      <c r="G112" s="80"/>
      <c r="H112" s="95">
        <f>SUM(H113+H120+H127+H134+H145+H153+H168)</f>
        <v>4553301</v>
      </c>
      <c r="I112" s="95">
        <f aca="true" t="shared" si="25" ref="I112:O112">SUM(I113+I120+I127+I134+I145+I153+I168)</f>
        <v>3709340</v>
      </c>
      <c r="J112" s="95">
        <f t="shared" si="25"/>
        <v>3709340</v>
      </c>
      <c r="K112" s="95">
        <f t="shared" si="25"/>
        <v>3609340</v>
      </c>
      <c r="L112" s="95">
        <f t="shared" si="16"/>
        <v>15581321</v>
      </c>
      <c r="M112" s="95">
        <f t="shared" si="25"/>
        <v>13115121</v>
      </c>
      <c r="N112" s="95">
        <f t="shared" si="25"/>
        <v>0</v>
      </c>
      <c r="O112" s="95">
        <f t="shared" si="25"/>
        <v>2466200</v>
      </c>
      <c r="P112" s="95"/>
      <c r="Q112" s="95">
        <v>42210000</v>
      </c>
      <c r="R112" s="95">
        <v>20360000</v>
      </c>
      <c r="S112" s="95">
        <v>21850000</v>
      </c>
      <c r="T112" s="95"/>
      <c r="U112" s="95"/>
    </row>
    <row r="113" spans="1:21" ht="41.25">
      <c r="A113" s="6" t="s">
        <v>31</v>
      </c>
      <c r="B113" s="4" t="s">
        <v>640</v>
      </c>
      <c r="C113" s="11"/>
      <c r="D113" s="11"/>
      <c r="E113" s="47" t="s">
        <v>141</v>
      </c>
      <c r="F113" s="177"/>
      <c r="G113" s="75" t="s">
        <v>233</v>
      </c>
      <c r="H113" s="97">
        <f>SUM(H114:H117)</f>
        <v>190000</v>
      </c>
      <c r="I113" s="97">
        <f aca="true" t="shared" si="26" ref="I113:O113">SUM(I114:I117)</f>
        <v>360000</v>
      </c>
      <c r="J113" s="97">
        <f t="shared" si="26"/>
        <v>360000</v>
      </c>
      <c r="K113" s="97">
        <f t="shared" si="26"/>
        <v>260000</v>
      </c>
      <c r="L113" s="97">
        <f t="shared" si="26"/>
        <v>1170000</v>
      </c>
      <c r="M113" s="97">
        <f t="shared" si="26"/>
        <v>585000</v>
      </c>
      <c r="N113" s="97">
        <f t="shared" si="26"/>
        <v>0</v>
      </c>
      <c r="O113" s="97">
        <f t="shared" si="26"/>
        <v>585000</v>
      </c>
      <c r="P113" s="97"/>
      <c r="Q113" s="97">
        <v>2200000</v>
      </c>
      <c r="R113" s="97">
        <v>700000</v>
      </c>
      <c r="S113" s="97">
        <v>1500000</v>
      </c>
      <c r="T113" s="97" t="s">
        <v>0</v>
      </c>
      <c r="U113" s="97"/>
    </row>
    <row r="114" spans="1:21" ht="28.5" customHeight="1">
      <c r="A114" s="17" t="s">
        <v>432</v>
      </c>
      <c r="B114" s="10" t="s">
        <v>702</v>
      </c>
      <c r="C114" s="101"/>
      <c r="D114" s="101"/>
      <c r="E114" s="52" t="s">
        <v>433</v>
      </c>
      <c r="F114" s="101" t="s">
        <v>413</v>
      </c>
      <c r="G114" s="78" t="s">
        <v>434</v>
      </c>
      <c r="H114" s="98">
        <v>130000</v>
      </c>
      <c r="I114" s="98">
        <v>0</v>
      </c>
      <c r="J114" s="98">
        <v>0</v>
      </c>
      <c r="K114" s="98">
        <v>0</v>
      </c>
      <c r="L114" s="98">
        <f t="shared" si="16"/>
        <v>130000</v>
      </c>
      <c r="M114" s="98">
        <v>85000</v>
      </c>
      <c r="N114" s="98">
        <v>0</v>
      </c>
      <c r="O114" s="98">
        <v>45000</v>
      </c>
      <c r="P114" s="98" t="s">
        <v>435</v>
      </c>
      <c r="Q114" s="101">
        <v>130000</v>
      </c>
      <c r="R114" s="101">
        <v>85000</v>
      </c>
      <c r="S114" s="101">
        <v>45000</v>
      </c>
      <c r="T114" s="101" t="s">
        <v>436</v>
      </c>
      <c r="U114" s="101"/>
    </row>
    <row r="115" spans="1:21" ht="42" customHeight="1">
      <c r="A115" s="17" t="s">
        <v>437</v>
      </c>
      <c r="B115" s="10" t="s">
        <v>703</v>
      </c>
      <c r="C115" s="101"/>
      <c r="D115" s="101"/>
      <c r="E115" s="52" t="s">
        <v>438</v>
      </c>
      <c r="F115" s="101" t="s">
        <v>204</v>
      </c>
      <c r="G115" s="78" t="s">
        <v>439</v>
      </c>
      <c r="H115" s="98">
        <v>60000</v>
      </c>
      <c r="I115" s="98">
        <v>60000</v>
      </c>
      <c r="J115" s="98">
        <v>60000</v>
      </c>
      <c r="K115" s="98">
        <v>60000</v>
      </c>
      <c r="L115" s="98">
        <f t="shared" si="16"/>
        <v>240000</v>
      </c>
      <c r="M115" s="98">
        <v>200000</v>
      </c>
      <c r="N115" s="98">
        <v>0</v>
      </c>
      <c r="O115" s="98">
        <v>40000</v>
      </c>
      <c r="P115" s="98" t="s">
        <v>440</v>
      </c>
      <c r="Q115" s="101">
        <v>240000</v>
      </c>
      <c r="R115" s="101">
        <v>200000</v>
      </c>
      <c r="S115" s="101">
        <v>40000</v>
      </c>
      <c r="T115" s="101"/>
      <c r="U115" s="101"/>
    </row>
    <row r="116" spans="1:21" ht="52.5" customHeight="1">
      <c r="A116" s="17" t="s">
        <v>441</v>
      </c>
      <c r="B116" s="10" t="s">
        <v>704</v>
      </c>
      <c r="C116" s="101"/>
      <c r="D116" s="101"/>
      <c r="E116" s="52" t="s">
        <v>442</v>
      </c>
      <c r="F116" s="101" t="s">
        <v>410</v>
      </c>
      <c r="G116" s="78" t="s">
        <v>443</v>
      </c>
      <c r="H116" s="98">
        <v>0</v>
      </c>
      <c r="I116" s="98">
        <v>300000</v>
      </c>
      <c r="J116" s="98">
        <v>300000</v>
      </c>
      <c r="K116" s="98"/>
      <c r="L116" s="98">
        <f t="shared" si="16"/>
        <v>600000</v>
      </c>
      <c r="M116" s="98">
        <v>200000</v>
      </c>
      <c r="N116" s="98">
        <v>0</v>
      </c>
      <c r="O116" s="98">
        <v>400000</v>
      </c>
      <c r="P116" s="98" t="s">
        <v>444</v>
      </c>
      <c r="Q116" s="101">
        <v>600000</v>
      </c>
      <c r="R116" s="101">
        <v>200000</v>
      </c>
      <c r="S116" s="101">
        <v>400000</v>
      </c>
      <c r="T116" s="101" t="s">
        <v>445</v>
      </c>
      <c r="U116" s="101"/>
    </row>
    <row r="117" spans="1:21" ht="49.5" customHeight="1">
      <c r="A117" s="17" t="s">
        <v>446</v>
      </c>
      <c r="B117" s="10" t="s">
        <v>705</v>
      </c>
      <c r="C117" s="101"/>
      <c r="D117" s="101"/>
      <c r="E117" s="52" t="s">
        <v>447</v>
      </c>
      <c r="F117" s="101" t="s">
        <v>409</v>
      </c>
      <c r="G117" s="78" t="s">
        <v>448</v>
      </c>
      <c r="H117" s="98">
        <v>0</v>
      </c>
      <c r="I117" s="98">
        <v>0</v>
      </c>
      <c r="J117" s="98">
        <v>0</v>
      </c>
      <c r="K117" s="98">
        <v>200000</v>
      </c>
      <c r="L117" s="98">
        <f t="shared" si="16"/>
        <v>200000</v>
      </c>
      <c r="M117" s="98">
        <v>100000</v>
      </c>
      <c r="N117" s="98">
        <v>0</v>
      </c>
      <c r="O117" s="98">
        <v>100000</v>
      </c>
      <c r="P117" s="98" t="s">
        <v>449</v>
      </c>
      <c r="Q117" s="101">
        <v>200000</v>
      </c>
      <c r="R117" s="101">
        <v>100000</v>
      </c>
      <c r="S117" s="101">
        <v>100000</v>
      </c>
      <c r="T117" s="101" t="s">
        <v>450</v>
      </c>
      <c r="U117" s="101"/>
    </row>
    <row r="118" spans="1:21" s="228" customFormat="1" ht="36" customHeight="1">
      <c r="A118" s="237" t="s">
        <v>892</v>
      </c>
      <c r="B118" s="216" t="s">
        <v>1097</v>
      </c>
      <c r="C118" s="216"/>
      <c r="D118" s="216"/>
      <c r="E118" s="217"/>
      <c r="F118" s="218"/>
      <c r="G118" s="238" t="s">
        <v>828</v>
      </c>
      <c r="H118" s="213">
        <v>150000</v>
      </c>
      <c r="I118" s="213">
        <v>100000</v>
      </c>
      <c r="J118" s="213">
        <v>0</v>
      </c>
      <c r="K118" s="213">
        <v>0</v>
      </c>
      <c r="L118" s="213">
        <f t="shared" si="16"/>
        <v>250000</v>
      </c>
      <c r="M118" s="213">
        <v>250000</v>
      </c>
      <c r="N118" s="213">
        <v>0</v>
      </c>
      <c r="O118" s="213">
        <v>0</v>
      </c>
      <c r="P118" s="213"/>
      <c r="Q118" s="213"/>
      <c r="R118" s="213"/>
      <c r="S118" s="213"/>
      <c r="T118" s="213"/>
      <c r="U118" s="213"/>
    </row>
    <row r="119" spans="1:21" s="36" customFormat="1" ht="36.75" customHeight="1">
      <c r="A119" s="22" t="s">
        <v>69</v>
      </c>
      <c r="B119" s="23" t="s">
        <v>1024</v>
      </c>
      <c r="C119" s="23"/>
      <c r="D119" s="23"/>
      <c r="E119" s="56"/>
      <c r="F119" s="104"/>
      <c r="G119" s="84"/>
      <c r="H119" s="103">
        <f>SUM(D119:G119)</f>
        <v>0</v>
      </c>
      <c r="I119" s="103">
        <f>SUM(E119:H119)</f>
        <v>0</v>
      </c>
      <c r="J119" s="103">
        <f>SUM(F119:I119)</f>
        <v>0</v>
      </c>
      <c r="K119" s="103">
        <f>SUM(G119:J119)</f>
        <v>0</v>
      </c>
      <c r="L119" s="103">
        <f t="shared" si="16"/>
        <v>0</v>
      </c>
      <c r="M119" s="103">
        <f>SUM(I119:L119)</f>
        <v>0</v>
      </c>
      <c r="N119" s="103">
        <f>SUM(J119:M119)</f>
        <v>0</v>
      </c>
      <c r="O119" s="103">
        <f>SUM(K119:N119)</f>
        <v>0</v>
      </c>
      <c r="P119" s="103"/>
      <c r="Q119" s="104">
        <v>2000000</v>
      </c>
      <c r="R119" s="104">
        <v>700000</v>
      </c>
      <c r="S119" s="104">
        <v>1300000</v>
      </c>
      <c r="T119" s="105"/>
      <c r="U119" s="103"/>
    </row>
    <row r="120" spans="1:21" ht="49.5">
      <c r="A120" s="18" t="s">
        <v>32</v>
      </c>
      <c r="B120" s="4" t="s">
        <v>646</v>
      </c>
      <c r="C120" s="12"/>
      <c r="D120" s="12"/>
      <c r="E120" s="203" t="s">
        <v>98</v>
      </c>
      <c r="F120" s="99"/>
      <c r="G120" s="81" t="s">
        <v>234</v>
      </c>
      <c r="H120" s="97">
        <f>SUM(H121:H124)</f>
        <v>186000</v>
      </c>
      <c r="I120" s="97">
        <f aca="true" t="shared" si="27" ref="I120:O120">SUM(I121:I124)</f>
        <v>193000</v>
      </c>
      <c r="J120" s="97">
        <f t="shared" si="27"/>
        <v>193000</v>
      </c>
      <c r="K120" s="97">
        <f t="shared" si="27"/>
        <v>193000</v>
      </c>
      <c r="L120" s="97">
        <f t="shared" si="27"/>
        <v>765000</v>
      </c>
      <c r="M120" s="97">
        <f t="shared" si="27"/>
        <v>765000</v>
      </c>
      <c r="N120" s="97">
        <f t="shared" si="27"/>
        <v>0</v>
      </c>
      <c r="O120" s="97">
        <f t="shared" si="27"/>
        <v>0</v>
      </c>
      <c r="P120" s="97"/>
      <c r="Q120" s="97">
        <v>1300000</v>
      </c>
      <c r="R120" s="97">
        <v>900000</v>
      </c>
      <c r="S120" s="97">
        <v>400000</v>
      </c>
      <c r="T120" s="97" t="s">
        <v>0</v>
      </c>
      <c r="U120" s="97"/>
    </row>
    <row r="121" spans="1:21" ht="29.25" customHeight="1">
      <c r="A121" s="15" t="s">
        <v>451</v>
      </c>
      <c r="B121" s="10" t="s">
        <v>706</v>
      </c>
      <c r="C121" s="271"/>
      <c r="D121" s="271"/>
      <c r="E121" s="54" t="s">
        <v>452</v>
      </c>
      <c r="F121" s="271"/>
      <c r="G121" s="128" t="s">
        <v>453</v>
      </c>
      <c r="H121" s="98">
        <v>50000</v>
      </c>
      <c r="I121" s="98">
        <v>50000</v>
      </c>
      <c r="J121" s="98">
        <v>50000</v>
      </c>
      <c r="K121" s="98">
        <v>50000</v>
      </c>
      <c r="L121" s="98">
        <f t="shared" si="16"/>
        <v>200000</v>
      </c>
      <c r="M121" s="98">
        <v>200000</v>
      </c>
      <c r="N121" s="131">
        <v>0</v>
      </c>
      <c r="O121" s="131">
        <v>0</v>
      </c>
      <c r="P121" s="98"/>
      <c r="Q121" s="271">
        <v>200000</v>
      </c>
      <c r="R121" s="271">
        <v>200000</v>
      </c>
      <c r="S121" s="271"/>
      <c r="T121" s="271"/>
      <c r="U121" s="271"/>
    </row>
    <row r="122" spans="1:21" ht="29.25" customHeight="1">
      <c r="A122" s="15" t="s">
        <v>454</v>
      </c>
      <c r="B122" s="10" t="s">
        <v>707</v>
      </c>
      <c r="C122" s="271"/>
      <c r="D122" s="271"/>
      <c r="E122" s="54" t="s">
        <v>13</v>
      </c>
      <c r="F122" s="271"/>
      <c r="G122" s="128" t="s">
        <v>455</v>
      </c>
      <c r="H122" s="98">
        <v>100000</v>
      </c>
      <c r="I122" s="98">
        <v>100000</v>
      </c>
      <c r="J122" s="98">
        <v>100000</v>
      </c>
      <c r="K122" s="98">
        <v>100000</v>
      </c>
      <c r="L122" s="98">
        <f t="shared" si="16"/>
        <v>400000</v>
      </c>
      <c r="M122" s="98">
        <v>400000</v>
      </c>
      <c r="N122" s="131">
        <v>0</v>
      </c>
      <c r="O122" s="131">
        <v>0</v>
      </c>
      <c r="P122" s="98"/>
      <c r="Q122" s="271">
        <v>400000</v>
      </c>
      <c r="R122" s="271">
        <v>400000</v>
      </c>
      <c r="S122" s="271"/>
      <c r="T122" s="271"/>
      <c r="U122" s="271"/>
    </row>
    <row r="123" spans="1:21" ht="29.25" customHeight="1">
      <c r="A123" s="17" t="s">
        <v>456</v>
      </c>
      <c r="B123" s="10" t="s">
        <v>708</v>
      </c>
      <c r="C123" s="271"/>
      <c r="D123" s="271"/>
      <c r="E123" s="54" t="s">
        <v>13</v>
      </c>
      <c r="F123" s="271"/>
      <c r="G123" s="128" t="s">
        <v>457</v>
      </c>
      <c r="H123" s="98">
        <v>36000</v>
      </c>
      <c r="I123" s="98">
        <v>43000</v>
      </c>
      <c r="J123" s="98">
        <v>43000</v>
      </c>
      <c r="K123" s="98">
        <v>43000</v>
      </c>
      <c r="L123" s="98">
        <f t="shared" si="16"/>
        <v>165000</v>
      </c>
      <c r="M123" s="98">
        <v>165000</v>
      </c>
      <c r="N123" s="131">
        <v>0</v>
      </c>
      <c r="O123" s="131">
        <v>0</v>
      </c>
      <c r="P123" s="98"/>
      <c r="Q123" s="271">
        <v>165000</v>
      </c>
      <c r="R123" s="271">
        <v>165000</v>
      </c>
      <c r="S123" s="271"/>
      <c r="T123" s="271"/>
      <c r="U123" s="271"/>
    </row>
    <row r="124" spans="1:21" s="115" customFormat="1" ht="72" customHeight="1">
      <c r="A124" s="296" t="s">
        <v>372</v>
      </c>
      <c r="B124" s="10" t="s">
        <v>709</v>
      </c>
      <c r="C124" s="129"/>
      <c r="D124" s="129"/>
      <c r="E124" s="116" t="s">
        <v>373</v>
      </c>
      <c r="F124" s="132"/>
      <c r="G124" s="130" t="s">
        <v>374</v>
      </c>
      <c r="H124" s="131">
        <f>SUM(D124:G124)</f>
        <v>0</v>
      </c>
      <c r="I124" s="131">
        <f>SUM(E124:H124)</f>
        <v>0</v>
      </c>
      <c r="J124" s="131">
        <f>SUM(F124:I124)</f>
        <v>0</v>
      </c>
      <c r="K124" s="131">
        <f>SUM(G124:J124)</f>
        <v>0</v>
      </c>
      <c r="L124" s="131">
        <f t="shared" si="16"/>
        <v>0</v>
      </c>
      <c r="M124" s="131">
        <f>SUM(I124:L124)</f>
        <v>0</v>
      </c>
      <c r="N124" s="131">
        <f>SUM(J124:M124)</f>
        <v>0</v>
      </c>
      <c r="O124" s="131">
        <f>SUM(K124:N124)</f>
        <v>0</v>
      </c>
      <c r="P124" s="131"/>
      <c r="Q124" s="132"/>
      <c r="R124" s="132"/>
      <c r="S124" s="132"/>
      <c r="T124" s="132"/>
      <c r="U124" s="131"/>
    </row>
    <row r="125" spans="1:21" s="228" customFormat="1" ht="42" customHeight="1">
      <c r="A125" s="208" t="s">
        <v>893</v>
      </c>
      <c r="B125" s="215" t="s">
        <v>1097</v>
      </c>
      <c r="C125" s="215"/>
      <c r="D125" s="215"/>
      <c r="E125" s="217"/>
      <c r="F125" s="213"/>
      <c r="G125" s="212" t="s">
        <v>829</v>
      </c>
      <c r="H125" s="213">
        <v>2448253</v>
      </c>
      <c r="I125" s="213">
        <v>300000</v>
      </c>
      <c r="J125" s="213">
        <v>325196</v>
      </c>
      <c r="K125" s="213">
        <v>0</v>
      </c>
      <c r="L125" s="213">
        <f t="shared" si="16"/>
        <v>3073449</v>
      </c>
      <c r="M125" s="213">
        <v>453449</v>
      </c>
      <c r="N125" s="213">
        <v>2000000</v>
      </c>
      <c r="O125" s="213">
        <f>L125-M125-N125</f>
        <v>620000</v>
      </c>
      <c r="P125" s="213"/>
      <c r="Q125" s="213"/>
      <c r="R125" s="213"/>
      <c r="S125" s="213"/>
      <c r="T125" s="213"/>
      <c r="U125" s="213"/>
    </row>
    <row r="126" spans="1:21" s="36" customFormat="1" ht="49.5">
      <c r="A126" s="20" t="s">
        <v>70</v>
      </c>
      <c r="B126" s="21" t="s">
        <v>1026</v>
      </c>
      <c r="C126" s="21"/>
      <c r="D126" s="21"/>
      <c r="E126" s="49" t="s">
        <v>848</v>
      </c>
      <c r="F126" s="103"/>
      <c r="G126" s="70" t="s">
        <v>235</v>
      </c>
      <c r="H126" s="103">
        <f>SUM(D126:G126)</f>
        <v>0</v>
      </c>
      <c r="I126" s="103">
        <f>SUM(E126:H126)</f>
        <v>0</v>
      </c>
      <c r="J126" s="103">
        <f>SUM(F126:I126)</f>
        <v>0</v>
      </c>
      <c r="K126" s="103">
        <f>SUM(G126:J126)</f>
        <v>0</v>
      </c>
      <c r="L126" s="103">
        <f t="shared" si="16"/>
        <v>0</v>
      </c>
      <c r="M126" s="103">
        <f>SUM(I126:L126)</f>
        <v>0</v>
      </c>
      <c r="N126" s="103">
        <f>SUM(J126:M126)</f>
        <v>0</v>
      </c>
      <c r="O126" s="103">
        <f>SUM(K126:N126)</f>
        <v>0</v>
      </c>
      <c r="P126" s="103"/>
      <c r="Q126" s="104">
        <v>700000</v>
      </c>
      <c r="R126" s="104">
        <v>300000</v>
      </c>
      <c r="S126" s="104">
        <v>400000</v>
      </c>
      <c r="T126" s="105"/>
      <c r="U126" s="103"/>
    </row>
    <row r="127" spans="1:21" ht="33">
      <c r="A127" s="19" t="s">
        <v>33</v>
      </c>
      <c r="B127" s="4" t="s">
        <v>645</v>
      </c>
      <c r="C127" s="14"/>
      <c r="D127" s="14"/>
      <c r="E127" s="48" t="s">
        <v>13</v>
      </c>
      <c r="F127" s="106"/>
      <c r="G127" s="79" t="s">
        <v>236</v>
      </c>
      <c r="H127" s="97">
        <f>SUM(H128:H133)</f>
        <v>0</v>
      </c>
      <c r="I127" s="97">
        <f aca="true" t="shared" si="28" ref="I127:O127">SUM(I128:I133)</f>
        <v>120000</v>
      </c>
      <c r="J127" s="97">
        <f t="shared" si="28"/>
        <v>120000</v>
      </c>
      <c r="K127" s="97">
        <f t="shared" si="28"/>
        <v>120000</v>
      </c>
      <c r="L127" s="97">
        <f t="shared" si="16"/>
        <v>360000</v>
      </c>
      <c r="M127" s="97">
        <f t="shared" si="28"/>
        <v>270000</v>
      </c>
      <c r="N127" s="97">
        <f t="shared" si="28"/>
        <v>0</v>
      </c>
      <c r="O127" s="97">
        <f t="shared" si="28"/>
        <v>90000</v>
      </c>
      <c r="P127" s="97"/>
      <c r="Q127" s="97">
        <v>360000</v>
      </c>
      <c r="R127" s="97">
        <v>360000</v>
      </c>
      <c r="S127" s="97">
        <v>0</v>
      </c>
      <c r="T127" s="97" t="s">
        <v>10</v>
      </c>
      <c r="U127" s="97"/>
    </row>
    <row r="128" spans="1:21" ht="24.75">
      <c r="A128" s="5" t="s">
        <v>458</v>
      </c>
      <c r="B128" s="10" t="s">
        <v>710</v>
      </c>
      <c r="C128" s="101"/>
      <c r="D128" s="101"/>
      <c r="E128" s="52" t="s">
        <v>13</v>
      </c>
      <c r="F128" s="101" t="s">
        <v>204</v>
      </c>
      <c r="G128" s="78" t="s">
        <v>459</v>
      </c>
      <c r="H128" s="98">
        <v>0</v>
      </c>
      <c r="I128" s="98">
        <v>0</v>
      </c>
      <c r="J128" s="98">
        <v>0</v>
      </c>
      <c r="K128" s="98">
        <v>0</v>
      </c>
      <c r="L128" s="98">
        <f t="shared" si="16"/>
        <v>0</v>
      </c>
      <c r="M128" s="98">
        <v>0</v>
      </c>
      <c r="N128" s="98">
        <v>0</v>
      </c>
      <c r="O128" s="98">
        <v>0</v>
      </c>
      <c r="P128" s="98"/>
      <c r="Q128" s="101">
        <v>0</v>
      </c>
      <c r="R128" s="101">
        <v>0</v>
      </c>
      <c r="S128" s="101">
        <v>0</v>
      </c>
      <c r="T128" s="101"/>
      <c r="U128" s="101"/>
    </row>
    <row r="129" spans="1:21" ht="32.25" customHeight="1">
      <c r="A129" s="5" t="s">
        <v>460</v>
      </c>
      <c r="B129" s="10" t="s">
        <v>711</v>
      </c>
      <c r="C129" s="101"/>
      <c r="D129" s="101"/>
      <c r="E129" s="52" t="s">
        <v>461</v>
      </c>
      <c r="F129" s="101" t="s">
        <v>204</v>
      </c>
      <c r="G129" s="78" t="s">
        <v>462</v>
      </c>
      <c r="H129" s="98">
        <v>0</v>
      </c>
      <c r="I129" s="98">
        <v>40000</v>
      </c>
      <c r="J129" s="98">
        <v>40000</v>
      </c>
      <c r="K129" s="98">
        <v>40000</v>
      </c>
      <c r="L129" s="98">
        <f t="shared" si="16"/>
        <v>120000</v>
      </c>
      <c r="M129" s="98">
        <v>120000</v>
      </c>
      <c r="N129" s="98">
        <v>0</v>
      </c>
      <c r="O129" s="98">
        <v>0</v>
      </c>
      <c r="P129" s="98"/>
      <c r="Q129" s="101">
        <v>120000</v>
      </c>
      <c r="R129" s="101"/>
      <c r="S129" s="101"/>
      <c r="T129" s="101"/>
      <c r="U129" s="101"/>
    </row>
    <row r="130" spans="1:21" ht="36" customHeight="1">
      <c r="A130" s="5" t="s">
        <v>463</v>
      </c>
      <c r="B130" s="10" t="s">
        <v>712</v>
      </c>
      <c r="C130" s="101"/>
      <c r="D130" s="101"/>
      <c r="E130" s="52" t="s">
        <v>464</v>
      </c>
      <c r="F130" s="101" t="s">
        <v>204</v>
      </c>
      <c r="G130" s="78" t="s">
        <v>465</v>
      </c>
      <c r="H130" s="98">
        <v>0</v>
      </c>
      <c r="I130" s="98">
        <v>50000</v>
      </c>
      <c r="J130" s="98">
        <v>50000</v>
      </c>
      <c r="K130" s="98">
        <v>50000</v>
      </c>
      <c r="L130" s="98">
        <f t="shared" si="16"/>
        <v>150000</v>
      </c>
      <c r="M130" s="98">
        <v>60000</v>
      </c>
      <c r="N130" s="98">
        <v>0</v>
      </c>
      <c r="O130" s="98">
        <v>90000</v>
      </c>
      <c r="P130" s="98"/>
      <c r="Q130" s="101">
        <v>150000</v>
      </c>
      <c r="R130" s="101"/>
      <c r="S130" s="101">
        <v>90000</v>
      </c>
      <c r="T130" s="101" t="s">
        <v>466</v>
      </c>
      <c r="U130" s="101"/>
    </row>
    <row r="131" spans="1:21" ht="27.75" customHeight="1">
      <c r="A131" s="5" t="s">
        <v>467</v>
      </c>
      <c r="B131" s="10" t="s">
        <v>713</v>
      </c>
      <c r="C131" s="101"/>
      <c r="D131" s="101"/>
      <c r="E131" s="52" t="s">
        <v>13</v>
      </c>
      <c r="F131" s="101" t="s">
        <v>204</v>
      </c>
      <c r="G131" s="78" t="s">
        <v>468</v>
      </c>
      <c r="H131" s="98">
        <v>0</v>
      </c>
      <c r="I131" s="98">
        <v>30000</v>
      </c>
      <c r="J131" s="98">
        <v>0</v>
      </c>
      <c r="K131" s="98">
        <v>0</v>
      </c>
      <c r="L131" s="98">
        <f t="shared" si="16"/>
        <v>30000</v>
      </c>
      <c r="M131" s="98">
        <v>30000</v>
      </c>
      <c r="N131" s="98">
        <v>0</v>
      </c>
      <c r="O131" s="98">
        <v>0</v>
      </c>
      <c r="P131" s="98"/>
      <c r="Q131" s="101">
        <v>30000</v>
      </c>
      <c r="R131" s="101"/>
      <c r="S131" s="101"/>
      <c r="T131" s="101"/>
      <c r="U131" s="101"/>
    </row>
    <row r="132" spans="1:21" ht="28.5" customHeight="1">
      <c r="A132" s="5" t="s">
        <v>469</v>
      </c>
      <c r="B132" s="10" t="s">
        <v>714</v>
      </c>
      <c r="C132" s="101"/>
      <c r="D132" s="101"/>
      <c r="E132" s="52" t="s">
        <v>470</v>
      </c>
      <c r="F132" s="101" t="s">
        <v>204</v>
      </c>
      <c r="G132" s="78" t="s">
        <v>471</v>
      </c>
      <c r="H132" s="98">
        <v>0</v>
      </c>
      <c r="I132" s="98">
        <v>0</v>
      </c>
      <c r="J132" s="98">
        <v>30000</v>
      </c>
      <c r="K132" s="98">
        <v>0</v>
      </c>
      <c r="L132" s="98">
        <f t="shared" si="16"/>
        <v>30000</v>
      </c>
      <c r="M132" s="98">
        <v>30000</v>
      </c>
      <c r="N132" s="98">
        <v>0</v>
      </c>
      <c r="O132" s="98">
        <v>0</v>
      </c>
      <c r="P132" s="98"/>
      <c r="Q132" s="101">
        <v>30000</v>
      </c>
      <c r="R132" s="101"/>
      <c r="S132" s="101"/>
      <c r="T132" s="101"/>
      <c r="U132" s="101"/>
    </row>
    <row r="133" spans="1:21" ht="29.25" customHeight="1">
      <c r="A133" s="5" t="s">
        <v>472</v>
      </c>
      <c r="B133" s="10" t="s">
        <v>715</v>
      </c>
      <c r="C133" s="101"/>
      <c r="D133" s="101"/>
      <c r="E133" s="52" t="s">
        <v>470</v>
      </c>
      <c r="F133" s="101" t="s">
        <v>204</v>
      </c>
      <c r="G133" s="78" t="s">
        <v>471</v>
      </c>
      <c r="H133" s="98">
        <v>0</v>
      </c>
      <c r="I133" s="98">
        <v>0</v>
      </c>
      <c r="J133" s="98">
        <v>0</v>
      </c>
      <c r="K133" s="98">
        <v>30000</v>
      </c>
      <c r="L133" s="98">
        <f aca="true" t="shared" si="29" ref="L133:L196">SUM(H133:K133)</f>
        <v>30000</v>
      </c>
      <c r="M133" s="98">
        <v>30000</v>
      </c>
      <c r="N133" s="98">
        <v>0</v>
      </c>
      <c r="O133" s="98">
        <v>0</v>
      </c>
      <c r="P133" s="98"/>
      <c r="Q133" s="101">
        <v>30000</v>
      </c>
      <c r="R133" s="101"/>
      <c r="S133" s="101"/>
      <c r="T133" s="101"/>
      <c r="U133" s="101"/>
    </row>
    <row r="134" spans="1:21" ht="57.75">
      <c r="A134" s="19" t="s">
        <v>126</v>
      </c>
      <c r="B134" s="4" t="s">
        <v>644</v>
      </c>
      <c r="C134" s="14"/>
      <c r="D134" s="14"/>
      <c r="E134" s="48" t="s">
        <v>142</v>
      </c>
      <c r="F134" s="106"/>
      <c r="G134" s="79" t="s">
        <v>237</v>
      </c>
      <c r="H134" s="97">
        <f>SUM(H135:H144)</f>
        <v>581000</v>
      </c>
      <c r="I134" s="97">
        <f aca="true" t="shared" si="30" ref="I134:O134">SUM(I135:I144)</f>
        <v>266000</v>
      </c>
      <c r="J134" s="97">
        <f t="shared" si="30"/>
        <v>266000</v>
      </c>
      <c r="K134" s="97">
        <f t="shared" si="30"/>
        <v>266000</v>
      </c>
      <c r="L134" s="97">
        <f t="shared" si="29"/>
        <v>1379000</v>
      </c>
      <c r="M134" s="97">
        <f t="shared" si="30"/>
        <v>800000</v>
      </c>
      <c r="N134" s="97">
        <f t="shared" si="30"/>
        <v>0</v>
      </c>
      <c r="O134" s="97">
        <f t="shared" si="30"/>
        <v>579000</v>
      </c>
      <c r="P134" s="97"/>
      <c r="Q134" s="97">
        <v>3100000</v>
      </c>
      <c r="R134" s="97">
        <v>1400000</v>
      </c>
      <c r="S134" s="97">
        <v>1700000</v>
      </c>
      <c r="T134" s="97" t="s">
        <v>4</v>
      </c>
      <c r="U134" s="97"/>
    </row>
    <row r="135" spans="1:21" s="134" customFormat="1" ht="33.75" customHeight="1">
      <c r="A135" s="133" t="s">
        <v>321</v>
      </c>
      <c r="B135" s="129" t="s">
        <v>322</v>
      </c>
      <c r="C135" s="129"/>
      <c r="D135" s="129"/>
      <c r="E135" s="116" t="s">
        <v>294</v>
      </c>
      <c r="F135" s="132" t="s">
        <v>203</v>
      </c>
      <c r="G135" s="130" t="s">
        <v>323</v>
      </c>
      <c r="H135" s="131">
        <v>25000</v>
      </c>
      <c r="I135" s="131">
        <v>0</v>
      </c>
      <c r="J135" s="131">
        <v>0</v>
      </c>
      <c r="K135" s="131">
        <v>0</v>
      </c>
      <c r="L135" s="131">
        <f t="shared" si="29"/>
        <v>25000</v>
      </c>
      <c r="M135" s="131">
        <v>0</v>
      </c>
      <c r="N135" s="131">
        <v>0</v>
      </c>
      <c r="O135" s="131">
        <v>25000</v>
      </c>
      <c r="P135" s="131"/>
      <c r="Q135" s="132"/>
      <c r="R135" s="132"/>
      <c r="S135" s="132"/>
      <c r="T135" s="132"/>
      <c r="U135" s="131"/>
    </row>
    <row r="136" spans="1:21" s="134" customFormat="1" ht="27.75" customHeight="1">
      <c r="A136" s="133" t="s">
        <v>324</v>
      </c>
      <c r="B136" s="129" t="s">
        <v>325</v>
      </c>
      <c r="C136" s="129"/>
      <c r="D136" s="129"/>
      <c r="E136" s="116" t="s">
        <v>294</v>
      </c>
      <c r="F136" s="132" t="s">
        <v>203</v>
      </c>
      <c r="G136" s="130" t="s">
        <v>323</v>
      </c>
      <c r="H136" s="131">
        <v>0</v>
      </c>
      <c r="I136" s="131">
        <v>60000</v>
      </c>
      <c r="J136" s="131">
        <v>0</v>
      </c>
      <c r="K136" s="131">
        <v>0</v>
      </c>
      <c r="L136" s="131">
        <f t="shared" si="29"/>
        <v>60000</v>
      </c>
      <c r="M136" s="131">
        <v>60000</v>
      </c>
      <c r="N136" s="131">
        <v>0</v>
      </c>
      <c r="O136" s="131">
        <v>0</v>
      </c>
      <c r="P136" s="131"/>
      <c r="Q136" s="132"/>
      <c r="R136" s="132"/>
      <c r="S136" s="132"/>
      <c r="T136" s="132"/>
      <c r="U136" s="131"/>
    </row>
    <row r="137" spans="1:21" s="134" customFormat="1" ht="29.25" customHeight="1">
      <c r="A137" s="133" t="s">
        <v>326</v>
      </c>
      <c r="B137" s="129" t="s">
        <v>327</v>
      </c>
      <c r="C137" s="129"/>
      <c r="D137" s="129"/>
      <c r="E137" s="116" t="s">
        <v>294</v>
      </c>
      <c r="F137" s="132" t="s">
        <v>203</v>
      </c>
      <c r="G137" s="130" t="s">
        <v>328</v>
      </c>
      <c r="H137" s="131">
        <v>0</v>
      </c>
      <c r="I137" s="131">
        <v>30000</v>
      </c>
      <c r="J137" s="131">
        <v>30000</v>
      </c>
      <c r="K137" s="131">
        <v>30000</v>
      </c>
      <c r="L137" s="131">
        <f t="shared" si="29"/>
        <v>90000</v>
      </c>
      <c r="M137" s="131">
        <v>90000</v>
      </c>
      <c r="N137" s="131">
        <v>0</v>
      </c>
      <c r="O137" s="131">
        <v>0</v>
      </c>
      <c r="P137" s="131"/>
      <c r="Q137" s="132"/>
      <c r="R137" s="132"/>
      <c r="S137" s="132"/>
      <c r="T137" s="132"/>
      <c r="U137" s="131"/>
    </row>
    <row r="138" spans="1:21" s="134" customFormat="1" ht="20.25">
      <c r="A138" s="133" t="s">
        <v>329</v>
      </c>
      <c r="B138" s="129" t="s">
        <v>330</v>
      </c>
      <c r="C138" s="129"/>
      <c r="D138" s="129"/>
      <c r="E138" s="116" t="s">
        <v>294</v>
      </c>
      <c r="F138" s="132" t="s">
        <v>203</v>
      </c>
      <c r="G138" s="130" t="s">
        <v>331</v>
      </c>
      <c r="H138" s="131">
        <v>29500</v>
      </c>
      <c r="I138" s="131">
        <v>0</v>
      </c>
      <c r="J138" s="131">
        <v>0</v>
      </c>
      <c r="K138" s="131">
        <v>0</v>
      </c>
      <c r="L138" s="131">
        <f t="shared" si="29"/>
        <v>29500</v>
      </c>
      <c r="M138" s="131">
        <v>29500</v>
      </c>
      <c r="N138" s="131">
        <v>0</v>
      </c>
      <c r="O138" s="131">
        <v>0</v>
      </c>
      <c r="P138" s="131"/>
      <c r="Q138" s="132"/>
      <c r="R138" s="132"/>
      <c r="S138" s="132"/>
      <c r="T138" s="132"/>
      <c r="U138" s="131"/>
    </row>
    <row r="139" spans="1:21" s="134" customFormat="1" ht="30.75" customHeight="1">
      <c r="A139" s="133" t="s">
        <v>332</v>
      </c>
      <c r="B139" s="129" t="s">
        <v>333</v>
      </c>
      <c r="C139" s="129"/>
      <c r="D139" s="129"/>
      <c r="E139" s="116" t="s">
        <v>294</v>
      </c>
      <c r="F139" s="132" t="s">
        <v>203</v>
      </c>
      <c r="G139" s="130" t="s">
        <v>334</v>
      </c>
      <c r="H139" s="131">
        <v>43000</v>
      </c>
      <c r="I139" s="131">
        <v>31500</v>
      </c>
      <c r="J139" s="131">
        <v>31500</v>
      </c>
      <c r="K139" s="131">
        <v>20000</v>
      </c>
      <c r="L139" s="131">
        <f t="shared" si="29"/>
        <v>126000</v>
      </c>
      <c r="M139" s="131">
        <v>126000</v>
      </c>
      <c r="N139" s="131">
        <v>0</v>
      </c>
      <c r="O139" s="131">
        <v>0</v>
      </c>
      <c r="P139" s="131"/>
      <c r="Q139" s="132"/>
      <c r="R139" s="132"/>
      <c r="S139" s="132"/>
      <c r="T139" s="132"/>
      <c r="U139" s="131"/>
    </row>
    <row r="140" spans="1:21" s="134" customFormat="1" ht="42" customHeight="1">
      <c r="A140" s="133" t="s">
        <v>335</v>
      </c>
      <c r="B140" s="129" t="s">
        <v>336</v>
      </c>
      <c r="C140" s="129"/>
      <c r="D140" s="129"/>
      <c r="E140" s="116" t="s">
        <v>294</v>
      </c>
      <c r="F140" s="132" t="s">
        <v>203</v>
      </c>
      <c r="G140" s="130" t="s">
        <v>337</v>
      </c>
      <c r="H140" s="131">
        <v>327500</v>
      </c>
      <c r="I140" s="131">
        <v>48500</v>
      </c>
      <c r="J140" s="131">
        <v>108500</v>
      </c>
      <c r="K140" s="131">
        <v>120000</v>
      </c>
      <c r="L140" s="131">
        <f t="shared" si="29"/>
        <v>604500</v>
      </c>
      <c r="M140" s="131">
        <v>314500</v>
      </c>
      <c r="N140" s="131">
        <v>0</v>
      </c>
      <c r="O140" s="131">
        <v>290000</v>
      </c>
      <c r="P140" s="131"/>
      <c r="Q140" s="132"/>
      <c r="R140" s="132"/>
      <c r="S140" s="132"/>
      <c r="T140" s="132"/>
      <c r="U140" s="131"/>
    </row>
    <row r="141" spans="1:21" s="134" customFormat="1" ht="29.25" customHeight="1">
      <c r="A141" s="133" t="s">
        <v>338</v>
      </c>
      <c r="B141" s="129" t="s">
        <v>339</v>
      </c>
      <c r="C141" s="129"/>
      <c r="D141" s="129"/>
      <c r="E141" s="116" t="s">
        <v>294</v>
      </c>
      <c r="F141" s="132" t="s">
        <v>203</v>
      </c>
      <c r="G141" s="130" t="s">
        <v>334</v>
      </c>
      <c r="H141" s="131">
        <v>30000</v>
      </c>
      <c r="I141" s="131">
        <v>30000</v>
      </c>
      <c r="J141" s="131">
        <v>30000</v>
      </c>
      <c r="K141" s="131">
        <v>30000</v>
      </c>
      <c r="L141" s="131">
        <f t="shared" si="29"/>
        <v>120000</v>
      </c>
      <c r="M141" s="131">
        <v>0</v>
      </c>
      <c r="N141" s="131">
        <v>0</v>
      </c>
      <c r="O141" s="131">
        <v>120000</v>
      </c>
      <c r="P141" s="131"/>
      <c r="Q141" s="132"/>
      <c r="R141" s="132"/>
      <c r="S141" s="132"/>
      <c r="T141" s="132"/>
      <c r="U141" s="131"/>
    </row>
    <row r="142" spans="1:21" s="134" customFormat="1" ht="31.5" customHeight="1">
      <c r="A142" s="133" t="s">
        <v>340</v>
      </c>
      <c r="B142" s="129" t="s">
        <v>341</v>
      </c>
      <c r="C142" s="129"/>
      <c r="D142" s="129"/>
      <c r="E142" s="116" t="s">
        <v>294</v>
      </c>
      <c r="F142" s="132" t="s">
        <v>203</v>
      </c>
      <c r="G142" s="130" t="s">
        <v>342</v>
      </c>
      <c r="H142" s="131">
        <v>30000</v>
      </c>
      <c r="I142" s="131">
        <v>30000</v>
      </c>
      <c r="J142" s="131">
        <v>30000</v>
      </c>
      <c r="K142" s="131">
        <v>30000</v>
      </c>
      <c r="L142" s="131">
        <f t="shared" si="29"/>
        <v>120000</v>
      </c>
      <c r="M142" s="131">
        <v>0</v>
      </c>
      <c r="N142" s="131">
        <v>0</v>
      </c>
      <c r="O142" s="131">
        <v>120000</v>
      </c>
      <c r="P142" s="131"/>
      <c r="Q142" s="132"/>
      <c r="R142" s="132"/>
      <c r="S142" s="132"/>
      <c r="T142" s="132"/>
      <c r="U142" s="131"/>
    </row>
    <row r="143" spans="1:21" s="134" customFormat="1" ht="27" customHeight="1">
      <c r="A143" s="133" t="s">
        <v>343</v>
      </c>
      <c r="B143" s="129" t="s">
        <v>344</v>
      </c>
      <c r="C143" s="129"/>
      <c r="D143" s="129"/>
      <c r="E143" s="116" t="s">
        <v>294</v>
      </c>
      <c r="F143" s="132" t="s">
        <v>203</v>
      </c>
      <c r="G143" s="130" t="s">
        <v>342</v>
      </c>
      <c r="H143" s="131">
        <v>6000</v>
      </c>
      <c r="I143" s="131">
        <v>6000</v>
      </c>
      <c r="J143" s="131">
        <v>6000</v>
      </c>
      <c r="K143" s="131">
        <v>6000</v>
      </c>
      <c r="L143" s="131">
        <f t="shared" si="29"/>
        <v>24000</v>
      </c>
      <c r="M143" s="131">
        <v>0</v>
      </c>
      <c r="N143" s="131">
        <v>0</v>
      </c>
      <c r="O143" s="131">
        <v>24000</v>
      </c>
      <c r="P143" s="131"/>
      <c r="Q143" s="132"/>
      <c r="R143" s="132"/>
      <c r="S143" s="132"/>
      <c r="T143" s="132"/>
      <c r="U143" s="131"/>
    </row>
    <row r="144" spans="1:21" s="134" customFormat="1" ht="33" customHeight="1">
      <c r="A144" s="133" t="s">
        <v>345</v>
      </c>
      <c r="B144" s="129" t="s">
        <v>346</v>
      </c>
      <c r="C144" s="129"/>
      <c r="D144" s="129"/>
      <c r="E144" s="116" t="s">
        <v>294</v>
      </c>
      <c r="F144" s="132" t="s">
        <v>203</v>
      </c>
      <c r="G144" s="130" t="s">
        <v>347</v>
      </c>
      <c r="H144" s="131">
        <v>90000</v>
      </c>
      <c r="I144" s="131">
        <v>30000</v>
      </c>
      <c r="J144" s="131">
        <v>30000</v>
      </c>
      <c r="K144" s="131">
        <v>30000</v>
      </c>
      <c r="L144" s="131">
        <f t="shared" si="29"/>
        <v>180000</v>
      </c>
      <c r="M144" s="131">
        <v>180000</v>
      </c>
      <c r="N144" s="131">
        <v>0</v>
      </c>
      <c r="O144" s="131">
        <v>0</v>
      </c>
      <c r="P144" s="131"/>
      <c r="Q144" s="132"/>
      <c r="R144" s="132"/>
      <c r="S144" s="132"/>
      <c r="T144" s="132"/>
      <c r="U144" s="131"/>
    </row>
    <row r="145" spans="1:21" ht="99">
      <c r="A145" s="18" t="s">
        <v>34</v>
      </c>
      <c r="B145" s="4" t="s">
        <v>643</v>
      </c>
      <c r="C145" s="12"/>
      <c r="D145" s="12"/>
      <c r="E145" s="203" t="s">
        <v>142</v>
      </c>
      <c r="F145" s="99"/>
      <c r="G145" s="81" t="s">
        <v>238</v>
      </c>
      <c r="H145" s="97">
        <f>SUM(H146:H151)</f>
        <v>3038200</v>
      </c>
      <c r="I145" s="97">
        <f aca="true" t="shared" si="31" ref="I145:O145">SUM(I146:I151)</f>
        <v>2200000</v>
      </c>
      <c r="J145" s="97">
        <f t="shared" si="31"/>
        <v>2200000</v>
      </c>
      <c r="K145" s="97">
        <f t="shared" si="31"/>
        <v>2200000</v>
      </c>
      <c r="L145" s="97">
        <f t="shared" si="29"/>
        <v>9638200</v>
      </c>
      <c r="M145" s="97">
        <f t="shared" si="31"/>
        <v>8800000</v>
      </c>
      <c r="N145" s="97">
        <f t="shared" si="31"/>
        <v>0</v>
      </c>
      <c r="O145" s="97">
        <f t="shared" si="31"/>
        <v>838200</v>
      </c>
      <c r="P145" s="97"/>
      <c r="Q145" s="106">
        <v>33000000</v>
      </c>
      <c r="R145" s="106">
        <v>15400000</v>
      </c>
      <c r="S145" s="106">
        <v>17600000</v>
      </c>
      <c r="T145" s="106" t="s">
        <v>0</v>
      </c>
      <c r="U145" s="97"/>
    </row>
    <row r="146" spans="1:21" s="134" customFormat="1" ht="31.5" customHeight="1">
      <c r="A146" s="135" t="s">
        <v>317</v>
      </c>
      <c r="B146" s="136" t="s">
        <v>318</v>
      </c>
      <c r="C146" s="136"/>
      <c r="D146" s="136"/>
      <c r="E146" s="137" t="s">
        <v>13</v>
      </c>
      <c r="F146" s="139"/>
      <c r="G146" s="138"/>
      <c r="H146" s="131">
        <v>838200</v>
      </c>
      <c r="I146" s="131">
        <v>0</v>
      </c>
      <c r="J146" s="131">
        <v>0</v>
      </c>
      <c r="K146" s="131">
        <v>0</v>
      </c>
      <c r="L146" s="131">
        <f t="shared" si="29"/>
        <v>838200</v>
      </c>
      <c r="M146" s="131">
        <v>0</v>
      </c>
      <c r="N146" s="131">
        <v>0</v>
      </c>
      <c r="O146" s="131">
        <v>838200</v>
      </c>
      <c r="P146" s="131"/>
      <c r="Q146" s="139"/>
      <c r="R146" s="139"/>
      <c r="S146" s="139"/>
      <c r="T146" s="139"/>
      <c r="U146" s="131"/>
    </row>
    <row r="147" spans="1:21" s="134" customFormat="1" ht="30.75" customHeight="1">
      <c r="A147" s="135" t="s">
        <v>319</v>
      </c>
      <c r="B147" s="136" t="s">
        <v>320</v>
      </c>
      <c r="C147" s="136"/>
      <c r="D147" s="136"/>
      <c r="E147" s="137" t="s">
        <v>13</v>
      </c>
      <c r="F147" s="139"/>
      <c r="G147" s="138"/>
      <c r="H147" s="131">
        <v>200000</v>
      </c>
      <c r="I147" s="131">
        <v>200000</v>
      </c>
      <c r="J147" s="131">
        <v>200000</v>
      </c>
      <c r="K147" s="131">
        <v>200000</v>
      </c>
      <c r="L147" s="131">
        <f t="shared" si="29"/>
        <v>800000</v>
      </c>
      <c r="M147" s="131">
        <v>800000</v>
      </c>
      <c r="N147" s="131">
        <v>0</v>
      </c>
      <c r="O147" s="131">
        <v>0</v>
      </c>
      <c r="P147" s="131"/>
      <c r="Q147" s="139"/>
      <c r="R147" s="139"/>
      <c r="S147" s="139"/>
      <c r="T147" s="139"/>
      <c r="U147" s="131"/>
    </row>
    <row r="148" spans="1:21" s="134" customFormat="1" ht="24.75" customHeight="1">
      <c r="A148" s="135" t="s">
        <v>305</v>
      </c>
      <c r="B148" s="136" t="s">
        <v>306</v>
      </c>
      <c r="C148" s="136"/>
      <c r="D148" s="136"/>
      <c r="E148" s="137" t="s">
        <v>294</v>
      </c>
      <c r="F148" s="139" t="s">
        <v>203</v>
      </c>
      <c r="G148" s="140" t="s">
        <v>307</v>
      </c>
      <c r="H148" s="131">
        <v>40000</v>
      </c>
      <c r="I148" s="131">
        <v>0</v>
      </c>
      <c r="J148" s="131">
        <v>0</v>
      </c>
      <c r="K148" s="131">
        <v>0</v>
      </c>
      <c r="L148" s="131">
        <f t="shared" si="29"/>
        <v>40000</v>
      </c>
      <c r="M148" s="131">
        <v>40000</v>
      </c>
      <c r="N148" s="131">
        <v>0</v>
      </c>
      <c r="O148" s="131">
        <v>0</v>
      </c>
      <c r="P148" s="131"/>
      <c r="Q148" s="141"/>
      <c r="R148" s="141"/>
      <c r="S148" s="141"/>
      <c r="T148" s="142"/>
      <c r="U148" s="131"/>
    </row>
    <row r="149" spans="1:21" s="134" customFormat="1" ht="36.75" customHeight="1">
      <c r="A149" s="135" t="s">
        <v>308</v>
      </c>
      <c r="B149" s="136" t="s">
        <v>309</v>
      </c>
      <c r="C149" s="136"/>
      <c r="D149" s="136"/>
      <c r="E149" s="137" t="s">
        <v>294</v>
      </c>
      <c r="F149" s="139" t="s">
        <v>203</v>
      </c>
      <c r="G149" s="140" t="s">
        <v>310</v>
      </c>
      <c r="H149" s="131">
        <v>1960000</v>
      </c>
      <c r="I149" s="131">
        <v>0</v>
      </c>
      <c r="J149" s="131">
        <v>0</v>
      </c>
      <c r="K149" s="131">
        <v>0</v>
      </c>
      <c r="L149" s="131">
        <f t="shared" si="29"/>
        <v>1960000</v>
      </c>
      <c r="M149" s="131">
        <v>1960000</v>
      </c>
      <c r="N149" s="131">
        <v>0</v>
      </c>
      <c r="O149" s="131">
        <v>0</v>
      </c>
      <c r="P149" s="131"/>
      <c r="Q149" s="141"/>
      <c r="R149" s="141"/>
      <c r="S149" s="141"/>
      <c r="T149" s="142"/>
      <c r="U149" s="131"/>
    </row>
    <row r="150" spans="1:21" s="134" customFormat="1" ht="33" customHeight="1">
      <c r="A150" s="135" t="s">
        <v>311</v>
      </c>
      <c r="B150" s="136" t="s">
        <v>312</v>
      </c>
      <c r="C150" s="136"/>
      <c r="D150" s="136"/>
      <c r="E150" s="137" t="s">
        <v>294</v>
      </c>
      <c r="F150" s="139" t="s">
        <v>203</v>
      </c>
      <c r="G150" s="140" t="s">
        <v>313</v>
      </c>
      <c r="H150" s="131">
        <v>0</v>
      </c>
      <c r="I150" s="131">
        <v>1000000</v>
      </c>
      <c r="J150" s="131">
        <v>1000000</v>
      </c>
      <c r="K150" s="131">
        <v>0</v>
      </c>
      <c r="L150" s="131">
        <f t="shared" si="29"/>
        <v>2000000</v>
      </c>
      <c r="M150" s="131">
        <v>2000000</v>
      </c>
      <c r="N150" s="131">
        <v>0</v>
      </c>
      <c r="O150" s="131">
        <v>0</v>
      </c>
      <c r="P150" s="131"/>
      <c r="Q150" s="141"/>
      <c r="R150" s="141"/>
      <c r="S150" s="141"/>
      <c r="T150" s="142"/>
      <c r="U150" s="131"/>
    </row>
    <row r="151" spans="1:21" s="134" customFormat="1" ht="35.25" customHeight="1">
      <c r="A151" s="135" t="s">
        <v>314</v>
      </c>
      <c r="B151" s="136" t="s">
        <v>315</v>
      </c>
      <c r="C151" s="136"/>
      <c r="D151" s="136"/>
      <c r="E151" s="137" t="s">
        <v>294</v>
      </c>
      <c r="F151" s="139" t="s">
        <v>203</v>
      </c>
      <c r="G151" s="140" t="s">
        <v>316</v>
      </c>
      <c r="H151" s="131">
        <v>0</v>
      </c>
      <c r="I151" s="131">
        <v>1000000</v>
      </c>
      <c r="J151" s="131">
        <v>1000000</v>
      </c>
      <c r="K151" s="131">
        <v>2000000</v>
      </c>
      <c r="L151" s="131">
        <f t="shared" si="29"/>
        <v>4000000</v>
      </c>
      <c r="M151" s="131">
        <v>4000000</v>
      </c>
      <c r="N151" s="131">
        <v>0</v>
      </c>
      <c r="O151" s="131">
        <v>0</v>
      </c>
      <c r="P151" s="131"/>
      <c r="Q151" s="141"/>
      <c r="R151" s="141"/>
      <c r="S151" s="141"/>
      <c r="T151" s="142"/>
      <c r="U151" s="131"/>
    </row>
    <row r="152" spans="1:21" s="36" customFormat="1" ht="66">
      <c r="A152" s="20" t="s">
        <v>71</v>
      </c>
      <c r="B152" s="40" t="s">
        <v>1027</v>
      </c>
      <c r="C152" s="40"/>
      <c r="D152" s="40"/>
      <c r="E152" s="57" t="s">
        <v>13</v>
      </c>
      <c r="F152" s="178"/>
      <c r="G152" s="86" t="s">
        <v>239</v>
      </c>
      <c r="H152" s="103">
        <f>SUM(D152:G152)</f>
        <v>0</v>
      </c>
      <c r="I152" s="103">
        <f>SUM(E152:H152)</f>
        <v>0</v>
      </c>
      <c r="J152" s="103">
        <f>SUM(F152:I152)</f>
        <v>0</v>
      </c>
      <c r="K152" s="103">
        <f>SUM(G152:J152)</f>
        <v>0</v>
      </c>
      <c r="L152" s="103">
        <f t="shared" si="29"/>
        <v>0</v>
      </c>
      <c r="M152" s="103">
        <f>SUM(I152:L152)</f>
        <v>0</v>
      </c>
      <c r="N152" s="103">
        <f>SUM(J152:M152)</f>
        <v>0</v>
      </c>
      <c r="O152" s="103">
        <f>SUM(K152:N152)</f>
        <v>0</v>
      </c>
      <c r="P152" s="103"/>
      <c r="Q152" s="108">
        <v>30000000</v>
      </c>
      <c r="R152" s="108">
        <v>14000000</v>
      </c>
      <c r="S152" s="108">
        <v>16000000</v>
      </c>
      <c r="T152" s="105"/>
      <c r="U152" s="103"/>
    </row>
    <row r="153" spans="1:21" ht="41.25">
      <c r="A153" s="6" t="s">
        <v>35</v>
      </c>
      <c r="B153" s="4" t="s">
        <v>642</v>
      </c>
      <c r="C153" s="27"/>
      <c r="D153" s="27"/>
      <c r="E153" s="203" t="s">
        <v>143</v>
      </c>
      <c r="F153" s="172"/>
      <c r="G153" s="79" t="s">
        <v>240</v>
      </c>
      <c r="H153" s="97">
        <f>SUM(H154:H167)</f>
        <v>458101</v>
      </c>
      <c r="I153" s="97">
        <f aca="true" t="shared" si="32" ref="I153:O153">SUM(I154:I167)</f>
        <v>470340</v>
      </c>
      <c r="J153" s="97">
        <f t="shared" si="32"/>
        <v>470340</v>
      </c>
      <c r="K153" s="97">
        <f t="shared" si="32"/>
        <v>470340</v>
      </c>
      <c r="L153" s="97">
        <f t="shared" si="29"/>
        <v>1869121</v>
      </c>
      <c r="M153" s="97">
        <f t="shared" si="32"/>
        <v>1495121</v>
      </c>
      <c r="N153" s="97">
        <f t="shared" si="32"/>
        <v>0</v>
      </c>
      <c r="O153" s="97">
        <f t="shared" si="32"/>
        <v>374000</v>
      </c>
      <c r="P153" s="97"/>
      <c r="Q153" s="97">
        <v>2000000</v>
      </c>
      <c r="R153" s="97">
        <v>1500000</v>
      </c>
      <c r="S153" s="97">
        <v>500000</v>
      </c>
      <c r="T153" s="97" t="s">
        <v>0</v>
      </c>
      <c r="U153" s="97"/>
    </row>
    <row r="154" spans="1:21" ht="41.25">
      <c r="A154" s="5" t="s">
        <v>473</v>
      </c>
      <c r="B154" s="136" t="s">
        <v>293</v>
      </c>
      <c r="C154" s="101"/>
      <c r="D154" s="101"/>
      <c r="E154" s="52" t="s">
        <v>13</v>
      </c>
      <c r="F154" s="101"/>
      <c r="G154" s="78" t="s">
        <v>474</v>
      </c>
      <c r="H154" s="98">
        <v>156201</v>
      </c>
      <c r="I154" s="98">
        <v>160040</v>
      </c>
      <c r="J154" s="98">
        <v>160040</v>
      </c>
      <c r="K154" s="98">
        <v>160040</v>
      </c>
      <c r="L154" s="98">
        <f t="shared" si="29"/>
        <v>636321</v>
      </c>
      <c r="M154" s="98">
        <v>636321</v>
      </c>
      <c r="N154" s="98">
        <v>0</v>
      </c>
      <c r="O154" s="98">
        <v>0</v>
      </c>
      <c r="P154" s="98"/>
      <c r="Q154" s="101"/>
      <c r="R154" s="101"/>
      <c r="S154" s="101"/>
      <c r="T154" s="101"/>
      <c r="U154" s="101"/>
    </row>
    <row r="155" spans="1:21" ht="27.75" customHeight="1">
      <c r="A155" s="5" t="s">
        <v>475</v>
      </c>
      <c r="B155" s="136" t="s">
        <v>716</v>
      </c>
      <c r="C155" s="101"/>
      <c r="D155" s="101"/>
      <c r="E155" s="52" t="s">
        <v>13</v>
      </c>
      <c r="F155" s="101"/>
      <c r="G155" s="78" t="s">
        <v>474</v>
      </c>
      <c r="H155" s="98">
        <v>8400</v>
      </c>
      <c r="I155" s="98">
        <v>16800</v>
      </c>
      <c r="J155" s="98">
        <v>16800</v>
      </c>
      <c r="K155" s="98">
        <v>16800</v>
      </c>
      <c r="L155" s="98">
        <f t="shared" si="29"/>
        <v>58800</v>
      </c>
      <c r="M155" s="98">
        <v>58800</v>
      </c>
      <c r="N155" s="98">
        <v>0</v>
      </c>
      <c r="O155" s="98">
        <v>0</v>
      </c>
      <c r="P155" s="98"/>
      <c r="Q155" s="101"/>
      <c r="R155" s="101"/>
      <c r="S155" s="101"/>
      <c r="T155" s="101"/>
      <c r="U155" s="101"/>
    </row>
    <row r="156" spans="1:21" s="134" customFormat="1" ht="32.25" customHeight="1">
      <c r="A156" s="133" t="s">
        <v>739</v>
      </c>
      <c r="B156" s="136" t="s">
        <v>297</v>
      </c>
      <c r="C156" s="129"/>
      <c r="D156" s="129"/>
      <c r="E156" s="143" t="s">
        <v>294</v>
      </c>
      <c r="F156" s="131" t="s">
        <v>203</v>
      </c>
      <c r="G156" s="144" t="s">
        <v>295</v>
      </c>
      <c r="H156" s="131">
        <v>0</v>
      </c>
      <c r="I156" s="131">
        <v>200000</v>
      </c>
      <c r="J156" s="131">
        <v>0</v>
      </c>
      <c r="K156" s="131">
        <v>0</v>
      </c>
      <c r="L156" s="131">
        <f t="shared" si="29"/>
        <v>200000</v>
      </c>
      <c r="M156" s="131">
        <v>200000</v>
      </c>
      <c r="N156" s="131">
        <v>0</v>
      </c>
      <c r="O156" s="131">
        <v>0</v>
      </c>
      <c r="P156" s="131"/>
      <c r="Q156" s="132"/>
      <c r="R156" s="132"/>
      <c r="S156" s="132"/>
      <c r="T156" s="132"/>
      <c r="U156" s="131"/>
    </row>
    <row r="157" spans="1:21" s="134" customFormat="1" ht="33" customHeight="1">
      <c r="A157" s="133" t="s">
        <v>738</v>
      </c>
      <c r="B157" s="136" t="s">
        <v>717</v>
      </c>
      <c r="C157" s="129"/>
      <c r="D157" s="129"/>
      <c r="E157" s="116" t="s">
        <v>294</v>
      </c>
      <c r="F157" s="132" t="s">
        <v>203</v>
      </c>
      <c r="G157" s="130" t="s">
        <v>296</v>
      </c>
      <c r="H157" s="131">
        <v>75000</v>
      </c>
      <c r="I157" s="131">
        <v>0</v>
      </c>
      <c r="J157" s="131">
        <v>75000</v>
      </c>
      <c r="K157" s="131">
        <v>75000</v>
      </c>
      <c r="L157" s="131">
        <f t="shared" si="29"/>
        <v>225000</v>
      </c>
      <c r="M157" s="131">
        <v>225000</v>
      </c>
      <c r="N157" s="131">
        <v>0</v>
      </c>
      <c r="O157" s="131">
        <v>0</v>
      </c>
      <c r="P157" s="131"/>
      <c r="Q157" s="132"/>
      <c r="R157" s="132"/>
      <c r="S157" s="132"/>
      <c r="T157" s="132"/>
      <c r="U157" s="131"/>
    </row>
    <row r="158" spans="1:21" s="134" customFormat="1" ht="27.75" customHeight="1">
      <c r="A158" s="133" t="s">
        <v>737</v>
      </c>
      <c r="B158" s="136" t="s">
        <v>718</v>
      </c>
      <c r="C158" s="129"/>
      <c r="D158" s="129"/>
      <c r="E158" s="116" t="s">
        <v>294</v>
      </c>
      <c r="F158" s="132" t="s">
        <v>203</v>
      </c>
      <c r="G158" s="130" t="s">
        <v>298</v>
      </c>
      <c r="H158" s="131">
        <v>20000</v>
      </c>
      <c r="I158" s="131">
        <v>0</v>
      </c>
      <c r="J158" s="131">
        <v>20000</v>
      </c>
      <c r="K158" s="131">
        <v>20000</v>
      </c>
      <c r="L158" s="131">
        <f t="shared" si="29"/>
        <v>60000</v>
      </c>
      <c r="M158" s="131">
        <v>60000</v>
      </c>
      <c r="N158" s="131">
        <v>0</v>
      </c>
      <c r="O158" s="131">
        <v>0</v>
      </c>
      <c r="P158" s="131"/>
      <c r="Q158" s="132"/>
      <c r="R158" s="132"/>
      <c r="S158" s="132"/>
      <c r="T158" s="132"/>
      <c r="U158" s="131"/>
    </row>
    <row r="159" spans="1:21" s="134" customFormat="1" ht="24.75" customHeight="1">
      <c r="A159" s="133" t="s">
        <v>736</v>
      </c>
      <c r="B159" s="136" t="s">
        <v>719</v>
      </c>
      <c r="C159" s="129"/>
      <c r="D159" s="129"/>
      <c r="E159" s="116" t="s">
        <v>294</v>
      </c>
      <c r="F159" s="132" t="s">
        <v>203</v>
      </c>
      <c r="G159" s="130" t="s">
        <v>299</v>
      </c>
      <c r="H159" s="131">
        <v>20000</v>
      </c>
      <c r="I159" s="131">
        <v>0</v>
      </c>
      <c r="J159" s="131">
        <v>20000</v>
      </c>
      <c r="K159" s="131">
        <v>20000</v>
      </c>
      <c r="L159" s="131">
        <f t="shared" si="29"/>
        <v>60000</v>
      </c>
      <c r="M159" s="131">
        <v>60000</v>
      </c>
      <c r="N159" s="131">
        <v>0</v>
      </c>
      <c r="O159" s="131">
        <v>0</v>
      </c>
      <c r="P159" s="131"/>
      <c r="Q159" s="132"/>
      <c r="R159" s="132"/>
      <c r="S159" s="132"/>
      <c r="T159" s="132"/>
      <c r="U159" s="131"/>
    </row>
    <row r="160" spans="1:21" s="134" customFormat="1" ht="24.75" customHeight="1">
      <c r="A160" s="133" t="s">
        <v>735</v>
      </c>
      <c r="B160" s="136" t="s">
        <v>720</v>
      </c>
      <c r="C160" s="129"/>
      <c r="D160" s="129"/>
      <c r="E160" s="116" t="s">
        <v>294</v>
      </c>
      <c r="F160" s="132" t="s">
        <v>203</v>
      </c>
      <c r="G160" s="130" t="s">
        <v>300</v>
      </c>
      <c r="H160" s="131">
        <v>5000</v>
      </c>
      <c r="I160" s="131">
        <v>0</v>
      </c>
      <c r="J160" s="131">
        <v>5000</v>
      </c>
      <c r="K160" s="131">
        <v>5000</v>
      </c>
      <c r="L160" s="131">
        <f t="shared" si="29"/>
        <v>15000</v>
      </c>
      <c r="M160" s="131">
        <v>15000</v>
      </c>
      <c r="N160" s="131">
        <v>0</v>
      </c>
      <c r="O160" s="131">
        <v>0</v>
      </c>
      <c r="P160" s="131"/>
      <c r="Q160" s="132"/>
      <c r="R160" s="132"/>
      <c r="S160" s="132"/>
      <c r="T160" s="132"/>
      <c r="U160" s="131"/>
    </row>
    <row r="161" spans="1:21" s="134" customFormat="1" ht="27.75" customHeight="1">
      <c r="A161" s="133" t="s">
        <v>734</v>
      </c>
      <c r="B161" s="136" t="s">
        <v>721</v>
      </c>
      <c r="C161" s="129"/>
      <c r="D161" s="129"/>
      <c r="E161" s="116" t="s">
        <v>294</v>
      </c>
      <c r="F161" s="132" t="s">
        <v>203</v>
      </c>
      <c r="G161" s="130" t="s">
        <v>301</v>
      </c>
      <c r="H161" s="131">
        <v>30000</v>
      </c>
      <c r="I161" s="131">
        <v>0</v>
      </c>
      <c r="J161" s="131">
        <v>30000</v>
      </c>
      <c r="K161" s="131">
        <v>30000</v>
      </c>
      <c r="L161" s="131">
        <f t="shared" si="29"/>
        <v>90000</v>
      </c>
      <c r="M161" s="131">
        <v>90000</v>
      </c>
      <c r="N161" s="131">
        <v>0</v>
      </c>
      <c r="O161" s="131">
        <v>0</v>
      </c>
      <c r="P161" s="131"/>
      <c r="Q161" s="132"/>
      <c r="R161" s="132"/>
      <c r="S161" s="132"/>
      <c r="T161" s="132"/>
      <c r="U161" s="131"/>
    </row>
    <row r="162" spans="1:21" s="134" customFormat="1" ht="24.75" customHeight="1">
      <c r="A162" s="133" t="s">
        <v>733</v>
      </c>
      <c r="B162" s="136" t="s">
        <v>722</v>
      </c>
      <c r="C162" s="129"/>
      <c r="D162" s="129"/>
      <c r="E162" s="116" t="s">
        <v>294</v>
      </c>
      <c r="F162" s="132" t="s">
        <v>203</v>
      </c>
      <c r="G162" s="130" t="s">
        <v>302</v>
      </c>
      <c r="H162" s="131">
        <v>30000</v>
      </c>
      <c r="I162" s="131">
        <v>0</v>
      </c>
      <c r="J162" s="131">
        <v>30000</v>
      </c>
      <c r="K162" s="131">
        <v>30000</v>
      </c>
      <c r="L162" s="131">
        <f t="shared" si="29"/>
        <v>90000</v>
      </c>
      <c r="M162" s="131">
        <v>90000</v>
      </c>
      <c r="N162" s="131">
        <v>0</v>
      </c>
      <c r="O162" s="131">
        <v>0</v>
      </c>
      <c r="P162" s="131"/>
      <c r="Q162" s="132"/>
      <c r="R162" s="132"/>
      <c r="S162" s="132"/>
      <c r="T162" s="132"/>
      <c r="U162" s="131"/>
    </row>
    <row r="163" spans="1:21" s="134" customFormat="1" ht="27" customHeight="1">
      <c r="A163" s="133" t="s">
        <v>732</v>
      </c>
      <c r="B163" s="136" t="s">
        <v>723</v>
      </c>
      <c r="C163" s="129"/>
      <c r="D163" s="129"/>
      <c r="E163" s="116" t="s">
        <v>294</v>
      </c>
      <c r="F163" s="132" t="s">
        <v>203</v>
      </c>
      <c r="G163" s="130" t="s">
        <v>303</v>
      </c>
      <c r="H163" s="131">
        <v>20000</v>
      </c>
      <c r="I163" s="131">
        <v>0</v>
      </c>
      <c r="J163" s="131">
        <v>20000</v>
      </c>
      <c r="K163" s="131">
        <v>20000</v>
      </c>
      <c r="L163" s="131">
        <f t="shared" si="29"/>
        <v>60000</v>
      </c>
      <c r="M163" s="131">
        <v>60000</v>
      </c>
      <c r="N163" s="131">
        <v>0</v>
      </c>
      <c r="O163" s="131">
        <v>0</v>
      </c>
      <c r="P163" s="131"/>
      <c r="Q163" s="132"/>
      <c r="R163" s="132"/>
      <c r="S163" s="132"/>
      <c r="T163" s="132"/>
      <c r="U163" s="131"/>
    </row>
    <row r="164" spans="1:21" s="134" customFormat="1" ht="24" customHeight="1">
      <c r="A164" s="133" t="s">
        <v>731</v>
      </c>
      <c r="B164" s="136" t="s">
        <v>724</v>
      </c>
      <c r="C164" s="129"/>
      <c r="D164" s="129"/>
      <c r="E164" s="116" t="s">
        <v>294</v>
      </c>
      <c r="F164" s="132" t="s">
        <v>203</v>
      </c>
      <c r="G164" s="130" t="s">
        <v>304</v>
      </c>
      <c r="H164" s="131">
        <v>1500</v>
      </c>
      <c r="I164" s="131">
        <v>1500</v>
      </c>
      <c r="J164" s="131">
        <v>1500</v>
      </c>
      <c r="K164" s="131">
        <v>1500</v>
      </c>
      <c r="L164" s="131">
        <f t="shared" si="29"/>
        <v>6000</v>
      </c>
      <c r="M164" s="131">
        <v>0</v>
      </c>
      <c r="N164" s="131">
        <v>0</v>
      </c>
      <c r="O164" s="131">
        <v>6000</v>
      </c>
      <c r="P164" s="131"/>
      <c r="Q164" s="132"/>
      <c r="R164" s="132"/>
      <c r="S164" s="132"/>
      <c r="T164" s="132"/>
      <c r="U164" s="131"/>
    </row>
    <row r="165" spans="1:21" s="134" customFormat="1" ht="28.5" customHeight="1">
      <c r="A165" s="133" t="s">
        <v>730</v>
      </c>
      <c r="B165" s="136" t="s">
        <v>725</v>
      </c>
      <c r="C165" s="129"/>
      <c r="D165" s="129"/>
      <c r="E165" s="116" t="s">
        <v>294</v>
      </c>
      <c r="F165" s="132" t="s">
        <v>203</v>
      </c>
      <c r="G165" s="130" t="s">
        <v>304</v>
      </c>
      <c r="H165" s="131">
        <v>16000</v>
      </c>
      <c r="I165" s="131">
        <v>16000</v>
      </c>
      <c r="J165" s="131">
        <v>16000</v>
      </c>
      <c r="K165" s="131">
        <v>16000</v>
      </c>
      <c r="L165" s="131">
        <f t="shared" si="29"/>
        <v>64000</v>
      </c>
      <c r="M165" s="131">
        <v>0</v>
      </c>
      <c r="N165" s="131">
        <v>0</v>
      </c>
      <c r="O165" s="131">
        <v>64000</v>
      </c>
      <c r="P165" s="131"/>
      <c r="Q165" s="132"/>
      <c r="R165" s="132"/>
      <c r="S165" s="132"/>
      <c r="T165" s="132"/>
      <c r="U165" s="131"/>
    </row>
    <row r="166" spans="1:21" s="134" customFormat="1" ht="24.75" customHeight="1">
      <c r="A166" s="133" t="s">
        <v>729</v>
      </c>
      <c r="B166" s="136" t="s">
        <v>726</v>
      </c>
      <c r="C166" s="129"/>
      <c r="D166" s="129"/>
      <c r="E166" s="116" t="s">
        <v>294</v>
      </c>
      <c r="F166" s="132" t="s">
        <v>203</v>
      </c>
      <c r="G166" s="130" t="s">
        <v>304</v>
      </c>
      <c r="H166" s="131">
        <v>6000</v>
      </c>
      <c r="I166" s="131">
        <v>6000</v>
      </c>
      <c r="J166" s="131">
        <v>6000</v>
      </c>
      <c r="K166" s="131">
        <v>6000</v>
      </c>
      <c r="L166" s="131">
        <f t="shared" si="29"/>
        <v>24000</v>
      </c>
      <c r="M166" s="131">
        <v>0</v>
      </c>
      <c r="N166" s="131">
        <v>0</v>
      </c>
      <c r="O166" s="131">
        <v>24000</v>
      </c>
      <c r="P166" s="131"/>
      <c r="Q166" s="132"/>
      <c r="R166" s="132"/>
      <c r="S166" s="132"/>
      <c r="T166" s="132"/>
      <c r="U166" s="131"/>
    </row>
    <row r="167" spans="1:21" s="134" customFormat="1" ht="30.75" customHeight="1">
      <c r="A167" s="133" t="s">
        <v>728</v>
      </c>
      <c r="B167" s="136" t="s">
        <v>727</v>
      </c>
      <c r="C167" s="129"/>
      <c r="D167" s="129"/>
      <c r="E167" s="116" t="s">
        <v>294</v>
      </c>
      <c r="F167" s="132" t="s">
        <v>203</v>
      </c>
      <c r="G167" s="130" t="s">
        <v>304</v>
      </c>
      <c r="H167" s="131">
        <v>70000</v>
      </c>
      <c r="I167" s="131">
        <v>70000</v>
      </c>
      <c r="J167" s="131">
        <v>70000</v>
      </c>
      <c r="K167" s="131">
        <v>70000</v>
      </c>
      <c r="L167" s="131">
        <f t="shared" si="29"/>
        <v>280000</v>
      </c>
      <c r="M167" s="131">
        <v>0</v>
      </c>
      <c r="N167" s="131">
        <v>0</v>
      </c>
      <c r="O167" s="131">
        <v>280000</v>
      </c>
      <c r="P167" s="131"/>
      <c r="Q167" s="132"/>
      <c r="R167" s="132"/>
      <c r="S167" s="132"/>
      <c r="T167" s="132"/>
      <c r="U167" s="131"/>
    </row>
    <row r="168" spans="1:21" ht="66">
      <c r="A168" s="6" t="s">
        <v>144</v>
      </c>
      <c r="B168" s="4" t="s">
        <v>641</v>
      </c>
      <c r="C168" s="28"/>
      <c r="D168" s="28"/>
      <c r="E168" s="203" t="s">
        <v>99</v>
      </c>
      <c r="F168" s="173"/>
      <c r="G168" s="79" t="s">
        <v>241</v>
      </c>
      <c r="H168" s="97">
        <f>SUM(H169)</f>
        <v>100000</v>
      </c>
      <c r="I168" s="97">
        <f aca="true" t="shared" si="33" ref="I168:O168">SUM(I169)</f>
        <v>100000</v>
      </c>
      <c r="J168" s="97">
        <f t="shared" si="33"/>
        <v>100000</v>
      </c>
      <c r="K168" s="97">
        <f t="shared" si="33"/>
        <v>100000</v>
      </c>
      <c r="L168" s="97">
        <f t="shared" si="29"/>
        <v>400000</v>
      </c>
      <c r="M168" s="97">
        <f t="shared" si="33"/>
        <v>400000</v>
      </c>
      <c r="N168" s="97">
        <f t="shared" si="33"/>
        <v>0</v>
      </c>
      <c r="O168" s="97">
        <f t="shared" si="33"/>
        <v>0</v>
      </c>
      <c r="P168" s="97"/>
      <c r="Q168" s="97">
        <v>250000</v>
      </c>
      <c r="R168" s="97">
        <v>100000</v>
      </c>
      <c r="S168" s="97">
        <v>150000</v>
      </c>
      <c r="T168" s="97" t="s">
        <v>0</v>
      </c>
      <c r="U168" s="97"/>
    </row>
    <row r="169" spans="1:21" ht="30.75" customHeight="1">
      <c r="A169" s="5" t="s">
        <v>606</v>
      </c>
      <c r="B169" s="136" t="s">
        <v>740</v>
      </c>
      <c r="C169" s="101"/>
      <c r="D169" s="101"/>
      <c r="E169" s="52" t="s">
        <v>13</v>
      </c>
      <c r="F169" s="101"/>
      <c r="G169" s="78" t="s">
        <v>476</v>
      </c>
      <c r="H169" s="98">
        <v>100000</v>
      </c>
      <c r="I169" s="98">
        <v>100000</v>
      </c>
      <c r="J169" s="98">
        <v>100000</v>
      </c>
      <c r="K169" s="98">
        <v>100000</v>
      </c>
      <c r="L169" s="98">
        <f t="shared" si="29"/>
        <v>400000</v>
      </c>
      <c r="M169" s="98">
        <v>400000</v>
      </c>
      <c r="N169" s="98">
        <v>0</v>
      </c>
      <c r="O169" s="98">
        <v>0</v>
      </c>
      <c r="P169" s="98"/>
      <c r="Q169" s="101">
        <v>400000</v>
      </c>
      <c r="R169" s="101">
        <v>400000</v>
      </c>
      <c r="S169" s="101"/>
      <c r="T169" s="101"/>
      <c r="U169" s="101"/>
    </row>
    <row r="170" spans="1:21" ht="39" customHeight="1">
      <c r="A170" s="26" t="s">
        <v>56</v>
      </c>
      <c r="B170" s="68" t="s">
        <v>624</v>
      </c>
      <c r="C170" s="29"/>
      <c r="D170" s="29"/>
      <c r="E170" s="53"/>
      <c r="F170" s="95"/>
      <c r="G170" s="80"/>
      <c r="H170" s="95">
        <f>H171+H194+H210</f>
        <v>5182603</v>
      </c>
      <c r="I170" s="95">
        <f aca="true" t="shared" si="34" ref="I170:O170">I171+I194+I210</f>
        <v>4349000</v>
      </c>
      <c r="J170" s="95">
        <f t="shared" si="34"/>
        <v>3619000</v>
      </c>
      <c r="K170" s="95">
        <f t="shared" si="34"/>
        <v>4021690</v>
      </c>
      <c r="L170" s="95">
        <f t="shared" si="29"/>
        <v>17172293</v>
      </c>
      <c r="M170" s="95">
        <f t="shared" si="34"/>
        <v>9422793</v>
      </c>
      <c r="N170" s="95">
        <f t="shared" si="34"/>
        <v>0</v>
      </c>
      <c r="O170" s="95">
        <f t="shared" si="34"/>
        <v>7749500</v>
      </c>
      <c r="P170" s="95"/>
      <c r="Q170" s="95">
        <v>53927000</v>
      </c>
      <c r="R170" s="95">
        <v>32500000</v>
      </c>
      <c r="S170" s="95">
        <v>21427000</v>
      </c>
      <c r="T170" s="95"/>
      <c r="U170" s="95"/>
    </row>
    <row r="171" spans="1:21" ht="41.25">
      <c r="A171" s="18" t="s">
        <v>127</v>
      </c>
      <c r="B171" s="4" t="s">
        <v>647</v>
      </c>
      <c r="C171" s="12"/>
      <c r="D171" s="12"/>
      <c r="E171" s="203" t="s">
        <v>145</v>
      </c>
      <c r="F171" s="99"/>
      <c r="G171" s="245" t="s">
        <v>568</v>
      </c>
      <c r="H171" s="96">
        <f aca="true" t="shared" si="35" ref="H171:O171">SUM(H172:H193)</f>
        <v>4124703</v>
      </c>
      <c r="I171" s="96">
        <f t="shared" si="35"/>
        <v>3482000</v>
      </c>
      <c r="J171" s="96">
        <f t="shared" si="35"/>
        <v>2877000</v>
      </c>
      <c r="K171" s="96">
        <f t="shared" si="35"/>
        <v>3299690</v>
      </c>
      <c r="L171" s="96">
        <f t="shared" si="35"/>
        <v>13783393</v>
      </c>
      <c r="M171" s="96">
        <f t="shared" si="35"/>
        <v>8624893</v>
      </c>
      <c r="N171" s="96">
        <f t="shared" si="35"/>
        <v>0</v>
      </c>
      <c r="O171" s="96">
        <f t="shared" si="35"/>
        <v>5158500</v>
      </c>
      <c r="P171" s="96"/>
      <c r="Q171" s="96">
        <v>40500000</v>
      </c>
      <c r="R171" s="96">
        <v>30500000</v>
      </c>
      <c r="S171" s="96">
        <v>10000000</v>
      </c>
      <c r="T171" s="96" t="s">
        <v>0</v>
      </c>
      <c r="U171" s="4"/>
    </row>
    <row r="172" spans="1:21" ht="31.5" customHeight="1">
      <c r="A172" s="128" t="s">
        <v>743</v>
      </c>
      <c r="B172" s="136" t="s">
        <v>741</v>
      </c>
      <c r="C172" s="333"/>
      <c r="D172" s="333"/>
      <c r="E172" s="331" t="s">
        <v>569</v>
      </c>
      <c r="F172" s="332" t="s">
        <v>483</v>
      </c>
      <c r="G172" s="244"/>
      <c r="H172" s="102">
        <v>70000</v>
      </c>
      <c r="I172" s="102">
        <v>100000</v>
      </c>
      <c r="J172" s="102">
        <v>110000</v>
      </c>
      <c r="K172" s="102">
        <v>120000</v>
      </c>
      <c r="L172" s="102">
        <f t="shared" si="29"/>
        <v>400000</v>
      </c>
      <c r="M172" s="102">
        <v>300000</v>
      </c>
      <c r="N172" s="102">
        <v>0</v>
      </c>
      <c r="O172" s="102">
        <v>100000</v>
      </c>
      <c r="P172" s="102"/>
      <c r="Q172" s="13"/>
      <c r="R172" s="13"/>
      <c r="S172" s="13"/>
      <c r="T172" s="13"/>
      <c r="U172" s="13"/>
    </row>
    <row r="173" spans="1:21" ht="27.75" customHeight="1">
      <c r="A173" s="128" t="s">
        <v>744</v>
      </c>
      <c r="B173" s="136" t="s">
        <v>742</v>
      </c>
      <c r="C173" s="333"/>
      <c r="D173" s="333"/>
      <c r="E173" s="331"/>
      <c r="F173" s="332"/>
      <c r="G173" s="244"/>
      <c r="H173" s="102">
        <v>150000</v>
      </c>
      <c r="I173" s="102">
        <v>50000</v>
      </c>
      <c r="J173" s="102">
        <v>50000</v>
      </c>
      <c r="K173" s="102">
        <v>300000</v>
      </c>
      <c r="L173" s="102">
        <f t="shared" si="29"/>
        <v>550000</v>
      </c>
      <c r="M173" s="102">
        <v>100000</v>
      </c>
      <c r="N173" s="102">
        <v>0</v>
      </c>
      <c r="O173" s="102">
        <v>450000</v>
      </c>
      <c r="P173" s="102"/>
      <c r="Q173" s="13"/>
      <c r="R173" s="13"/>
      <c r="S173" s="13"/>
      <c r="T173" s="13"/>
      <c r="U173" s="13"/>
    </row>
    <row r="174" spans="1:21" ht="36" customHeight="1">
      <c r="A174" s="128" t="s">
        <v>745</v>
      </c>
      <c r="B174" s="136" t="s">
        <v>750</v>
      </c>
      <c r="C174" s="333"/>
      <c r="D174" s="333"/>
      <c r="E174" s="331"/>
      <c r="F174" s="332"/>
      <c r="G174" s="244"/>
      <c r="H174" s="102">
        <v>350000</v>
      </c>
      <c r="I174" s="102">
        <v>500000</v>
      </c>
      <c r="J174" s="102">
        <v>360000</v>
      </c>
      <c r="K174" s="102">
        <v>360000</v>
      </c>
      <c r="L174" s="102">
        <f t="shared" si="29"/>
        <v>1570000</v>
      </c>
      <c r="M174" s="102">
        <v>320000</v>
      </c>
      <c r="N174" s="102">
        <v>0</v>
      </c>
      <c r="O174" s="102">
        <v>1250000</v>
      </c>
      <c r="P174" s="102"/>
      <c r="Q174" s="13"/>
      <c r="R174" s="13"/>
      <c r="S174" s="13"/>
      <c r="T174" s="13"/>
      <c r="U174" s="13"/>
    </row>
    <row r="175" spans="1:21" ht="33" customHeight="1">
      <c r="A175" s="128" t="s">
        <v>746</v>
      </c>
      <c r="B175" s="136" t="s">
        <v>749</v>
      </c>
      <c r="C175" s="333"/>
      <c r="D175" s="333"/>
      <c r="E175" s="331"/>
      <c r="F175" s="332"/>
      <c r="G175" s="244"/>
      <c r="H175" s="102">
        <v>300000</v>
      </c>
      <c r="I175" s="102">
        <v>600000</v>
      </c>
      <c r="J175" s="102">
        <v>600000</v>
      </c>
      <c r="K175" s="102">
        <v>650000</v>
      </c>
      <c r="L175" s="102">
        <f t="shared" si="29"/>
        <v>2150000</v>
      </c>
      <c r="M175" s="102">
        <v>0</v>
      </c>
      <c r="N175" s="102">
        <v>0</v>
      </c>
      <c r="O175" s="102">
        <v>2150000</v>
      </c>
      <c r="P175" s="102"/>
      <c r="Q175" s="13"/>
      <c r="R175" s="13"/>
      <c r="S175" s="13"/>
      <c r="T175" s="13"/>
      <c r="U175" s="13"/>
    </row>
    <row r="176" spans="1:21" ht="31.5" customHeight="1">
      <c r="A176" s="325" t="s">
        <v>747</v>
      </c>
      <c r="B176" s="315" t="s">
        <v>748</v>
      </c>
      <c r="C176" s="315"/>
      <c r="D176" s="315"/>
      <c r="E176" s="54" t="s">
        <v>570</v>
      </c>
      <c r="F176" s="271" t="s">
        <v>414</v>
      </c>
      <c r="G176" s="315" t="s">
        <v>571</v>
      </c>
      <c r="H176" s="98">
        <v>0</v>
      </c>
      <c r="I176" s="98">
        <v>170000</v>
      </c>
      <c r="J176" s="98">
        <v>0</v>
      </c>
      <c r="K176" s="98">
        <v>0</v>
      </c>
      <c r="L176" s="98">
        <f t="shared" si="29"/>
        <v>170000</v>
      </c>
      <c r="M176" s="98">
        <v>0</v>
      </c>
      <c r="N176" s="98">
        <v>0</v>
      </c>
      <c r="O176" s="98">
        <v>170000</v>
      </c>
      <c r="P176" s="98"/>
      <c r="Q176" s="272"/>
      <c r="R176" s="272"/>
      <c r="S176" s="272"/>
      <c r="T176" s="272"/>
      <c r="U176" s="290"/>
    </row>
    <row r="177" spans="1:21" ht="33" customHeight="1">
      <c r="A177" s="326"/>
      <c r="B177" s="316"/>
      <c r="C177" s="316"/>
      <c r="D177" s="316"/>
      <c r="E177" s="54" t="s">
        <v>572</v>
      </c>
      <c r="F177" s="271" t="s">
        <v>406</v>
      </c>
      <c r="G177" s="316"/>
      <c r="H177" s="98">
        <v>800000</v>
      </c>
      <c r="I177" s="98">
        <v>200000</v>
      </c>
      <c r="J177" s="98">
        <v>200000</v>
      </c>
      <c r="K177" s="98">
        <v>200000</v>
      </c>
      <c r="L177" s="98">
        <f t="shared" si="29"/>
        <v>1400000</v>
      </c>
      <c r="M177" s="98">
        <v>1400000</v>
      </c>
      <c r="N177" s="98">
        <v>0</v>
      </c>
      <c r="O177" s="98">
        <v>0</v>
      </c>
      <c r="P177" s="98"/>
      <c r="Q177" s="272"/>
      <c r="R177" s="272"/>
      <c r="S177" s="272"/>
      <c r="T177" s="272"/>
      <c r="U177" s="290"/>
    </row>
    <row r="178" spans="1:21" ht="32.25" customHeight="1">
      <c r="A178" s="326"/>
      <c r="B178" s="316"/>
      <c r="C178" s="316"/>
      <c r="D178" s="316"/>
      <c r="E178" s="54" t="s">
        <v>573</v>
      </c>
      <c r="F178" s="271" t="s">
        <v>477</v>
      </c>
      <c r="G178" s="316"/>
      <c r="H178" s="98">
        <v>100000</v>
      </c>
      <c r="I178" s="98">
        <v>0</v>
      </c>
      <c r="J178" s="98">
        <v>0</v>
      </c>
      <c r="K178" s="98">
        <v>0</v>
      </c>
      <c r="L178" s="98">
        <f t="shared" si="29"/>
        <v>100000</v>
      </c>
      <c r="M178" s="98">
        <v>100000</v>
      </c>
      <c r="N178" s="98">
        <v>0</v>
      </c>
      <c r="O178" s="98">
        <v>0</v>
      </c>
      <c r="P178" s="98"/>
      <c r="Q178" s="272"/>
      <c r="R178" s="272"/>
      <c r="S178" s="272"/>
      <c r="T178" s="272"/>
      <c r="U178" s="290"/>
    </row>
    <row r="179" spans="1:21" ht="33" customHeight="1">
      <c r="A179" s="326"/>
      <c r="B179" s="317"/>
      <c r="C179" s="317"/>
      <c r="D179" s="317"/>
      <c r="E179" s="54" t="s">
        <v>574</v>
      </c>
      <c r="F179" s="271" t="s">
        <v>402</v>
      </c>
      <c r="G179" s="317"/>
      <c r="H179" s="98">
        <v>285000</v>
      </c>
      <c r="I179" s="98">
        <v>285000</v>
      </c>
      <c r="J179" s="98">
        <v>285000</v>
      </c>
      <c r="K179" s="98">
        <v>285000</v>
      </c>
      <c r="L179" s="98">
        <f t="shared" si="29"/>
        <v>1140000</v>
      </c>
      <c r="M179" s="98">
        <v>1140000</v>
      </c>
      <c r="N179" s="98">
        <v>0</v>
      </c>
      <c r="O179" s="98">
        <v>0</v>
      </c>
      <c r="P179" s="98"/>
      <c r="Q179" s="272"/>
      <c r="R179" s="272"/>
      <c r="S179" s="272"/>
      <c r="T179" s="272"/>
      <c r="U179" s="290"/>
    </row>
    <row r="180" spans="1:21" ht="41.25" customHeight="1">
      <c r="A180" s="325" t="s">
        <v>751</v>
      </c>
      <c r="B180" s="315" t="s">
        <v>752</v>
      </c>
      <c r="C180" s="315"/>
      <c r="D180" s="315"/>
      <c r="E180" s="54" t="s">
        <v>575</v>
      </c>
      <c r="F180" s="271" t="s">
        <v>409</v>
      </c>
      <c r="G180" s="315" t="s">
        <v>576</v>
      </c>
      <c r="H180" s="98">
        <v>0</v>
      </c>
      <c r="I180" s="98">
        <v>60000</v>
      </c>
      <c r="J180" s="98">
        <v>0</v>
      </c>
      <c r="K180" s="98">
        <v>0</v>
      </c>
      <c r="L180" s="98">
        <f t="shared" si="29"/>
        <v>60000</v>
      </c>
      <c r="M180" s="98">
        <v>60000</v>
      </c>
      <c r="N180" s="98">
        <v>0</v>
      </c>
      <c r="O180" s="98">
        <v>0</v>
      </c>
      <c r="P180" s="98"/>
      <c r="Q180" s="272"/>
      <c r="R180" s="272"/>
      <c r="S180" s="272"/>
      <c r="T180" s="272"/>
      <c r="U180" s="290"/>
    </row>
    <row r="181" spans="1:21" ht="26.25" customHeight="1">
      <c r="A181" s="329"/>
      <c r="B181" s="316"/>
      <c r="C181" s="316"/>
      <c r="D181" s="316"/>
      <c r="E181" s="54" t="s">
        <v>573</v>
      </c>
      <c r="F181" s="271" t="s">
        <v>477</v>
      </c>
      <c r="G181" s="316"/>
      <c r="H181" s="98">
        <v>55893</v>
      </c>
      <c r="I181" s="98">
        <v>0</v>
      </c>
      <c r="J181" s="98">
        <v>0</v>
      </c>
      <c r="K181" s="98">
        <v>0</v>
      </c>
      <c r="L181" s="98">
        <f t="shared" si="29"/>
        <v>55893</v>
      </c>
      <c r="M181" s="98">
        <v>55893</v>
      </c>
      <c r="N181" s="98">
        <v>0</v>
      </c>
      <c r="O181" s="98">
        <v>0</v>
      </c>
      <c r="P181" s="98"/>
      <c r="Q181" s="272"/>
      <c r="R181" s="272"/>
      <c r="S181" s="272"/>
      <c r="T181" s="272"/>
      <c r="U181" s="290"/>
    </row>
    <row r="182" spans="1:21" ht="37.5" customHeight="1">
      <c r="A182" s="329"/>
      <c r="B182" s="316"/>
      <c r="C182" s="316"/>
      <c r="D182" s="316"/>
      <c r="E182" s="54" t="s">
        <v>572</v>
      </c>
      <c r="F182" s="271" t="s">
        <v>406</v>
      </c>
      <c r="G182" s="316"/>
      <c r="H182" s="98">
        <v>400000</v>
      </c>
      <c r="I182" s="98">
        <v>200000</v>
      </c>
      <c r="J182" s="98">
        <v>200000</v>
      </c>
      <c r="K182" s="98">
        <v>200000</v>
      </c>
      <c r="L182" s="98">
        <f t="shared" si="29"/>
        <v>1000000</v>
      </c>
      <c r="M182" s="98">
        <v>1000000</v>
      </c>
      <c r="N182" s="98">
        <v>0</v>
      </c>
      <c r="O182" s="98">
        <v>0</v>
      </c>
      <c r="P182" s="98"/>
      <c r="Q182" s="272"/>
      <c r="R182" s="272"/>
      <c r="S182" s="272"/>
      <c r="T182" s="272"/>
      <c r="U182" s="290"/>
    </row>
    <row r="183" spans="1:21" ht="33.75" customHeight="1">
      <c r="A183" s="329"/>
      <c r="B183" s="316"/>
      <c r="C183" s="316"/>
      <c r="D183" s="316"/>
      <c r="E183" s="54" t="s">
        <v>569</v>
      </c>
      <c r="F183" s="271" t="s">
        <v>483</v>
      </c>
      <c r="G183" s="316"/>
      <c r="H183" s="98">
        <v>428500</v>
      </c>
      <c r="I183" s="98">
        <v>445000</v>
      </c>
      <c r="J183" s="98">
        <v>215000</v>
      </c>
      <c r="K183" s="98">
        <v>200000</v>
      </c>
      <c r="L183" s="98">
        <f t="shared" si="29"/>
        <v>1288500</v>
      </c>
      <c r="M183" s="98">
        <v>250000</v>
      </c>
      <c r="N183" s="98">
        <v>0</v>
      </c>
      <c r="O183" s="98">
        <v>1038500</v>
      </c>
      <c r="P183" s="98"/>
      <c r="Q183" s="272"/>
      <c r="R183" s="272"/>
      <c r="S183" s="272"/>
      <c r="T183" s="272"/>
      <c r="U183" s="290"/>
    </row>
    <row r="184" spans="1:21" ht="37.5" customHeight="1">
      <c r="A184" s="330"/>
      <c r="B184" s="317"/>
      <c r="C184" s="317"/>
      <c r="D184" s="317"/>
      <c r="E184" s="54" t="s">
        <v>574</v>
      </c>
      <c r="F184" s="271" t="s">
        <v>402</v>
      </c>
      <c r="G184" s="317"/>
      <c r="H184" s="98">
        <v>341000</v>
      </c>
      <c r="I184" s="98">
        <v>341000</v>
      </c>
      <c r="J184" s="98">
        <v>341000</v>
      </c>
      <c r="K184" s="98">
        <v>341000</v>
      </c>
      <c r="L184" s="98">
        <f t="shared" si="29"/>
        <v>1364000</v>
      </c>
      <c r="M184" s="98">
        <v>1364000</v>
      </c>
      <c r="N184" s="98">
        <v>0</v>
      </c>
      <c r="O184" s="98">
        <v>0</v>
      </c>
      <c r="P184" s="98"/>
      <c r="Q184" s="272"/>
      <c r="R184" s="272"/>
      <c r="S184" s="272"/>
      <c r="T184" s="272"/>
      <c r="U184" s="290"/>
    </row>
    <row r="185" spans="1:21" ht="57.75">
      <c r="A185" s="327" t="s">
        <v>754</v>
      </c>
      <c r="B185" s="315" t="s">
        <v>753</v>
      </c>
      <c r="C185" s="315"/>
      <c r="D185" s="315"/>
      <c r="E185" s="54" t="s">
        <v>577</v>
      </c>
      <c r="F185" s="271"/>
      <c r="G185" s="128" t="s">
        <v>242</v>
      </c>
      <c r="H185" s="98">
        <v>0</v>
      </c>
      <c r="I185" s="98">
        <v>0</v>
      </c>
      <c r="J185" s="98">
        <v>0</v>
      </c>
      <c r="K185" s="98">
        <v>0</v>
      </c>
      <c r="L185" s="98">
        <f t="shared" si="29"/>
        <v>0</v>
      </c>
      <c r="M185" s="98">
        <v>0</v>
      </c>
      <c r="N185" s="98">
        <v>0</v>
      </c>
      <c r="O185" s="98">
        <v>0</v>
      </c>
      <c r="P185" s="98"/>
      <c r="Q185" s="272"/>
      <c r="R185" s="272"/>
      <c r="S185" s="272"/>
      <c r="T185" s="272"/>
      <c r="U185" s="290"/>
    </row>
    <row r="186" spans="1:21" ht="33" customHeight="1">
      <c r="A186" s="328"/>
      <c r="B186" s="317"/>
      <c r="C186" s="317"/>
      <c r="D186" s="317"/>
      <c r="E186" s="54" t="s">
        <v>574</v>
      </c>
      <c r="F186" s="271" t="s">
        <v>402</v>
      </c>
      <c r="G186" s="266"/>
      <c r="H186" s="98">
        <v>30000</v>
      </c>
      <c r="I186" s="98">
        <v>30000</v>
      </c>
      <c r="J186" s="98">
        <v>30000</v>
      </c>
      <c r="K186" s="98">
        <v>30000</v>
      </c>
      <c r="L186" s="98">
        <f t="shared" si="29"/>
        <v>120000</v>
      </c>
      <c r="M186" s="98">
        <v>120000</v>
      </c>
      <c r="N186" s="98">
        <v>0</v>
      </c>
      <c r="O186" s="98">
        <v>0</v>
      </c>
      <c r="P186" s="98"/>
      <c r="Q186" s="272"/>
      <c r="R186" s="272"/>
      <c r="S186" s="272"/>
      <c r="T186" s="272"/>
      <c r="U186" s="290"/>
    </row>
    <row r="187" spans="1:21" ht="41.25">
      <c r="A187" s="327" t="s">
        <v>755</v>
      </c>
      <c r="B187" s="315" t="s">
        <v>756</v>
      </c>
      <c r="C187" s="315"/>
      <c r="D187" s="315"/>
      <c r="E187" s="54" t="s">
        <v>578</v>
      </c>
      <c r="F187" s="271"/>
      <c r="G187" s="301" t="s">
        <v>579</v>
      </c>
      <c r="H187" s="98">
        <v>0</v>
      </c>
      <c r="I187" s="98">
        <v>0</v>
      </c>
      <c r="J187" s="98">
        <v>0</v>
      </c>
      <c r="K187" s="98">
        <v>0</v>
      </c>
      <c r="L187" s="98">
        <f t="shared" si="29"/>
        <v>0</v>
      </c>
      <c r="M187" s="98">
        <v>0</v>
      </c>
      <c r="N187" s="98">
        <v>0</v>
      </c>
      <c r="O187" s="98">
        <v>0</v>
      </c>
      <c r="P187" s="98"/>
      <c r="Q187" s="272"/>
      <c r="R187" s="272"/>
      <c r="S187" s="272"/>
      <c r="T187" s="272"/>
      <c r="U187" s="290"/>
    </row>
    <row r="188" spans="1:21" ht="31.5" customHeight="1">
      <c r="A188" s="328"/>
      <c r="B188" s="317"/>
      <c r="C188" s="317"/>
      <c r="D188" s="317"/>
      <c r="E188" s="54" t="s">
        <v>572</v>
      </c>
      <c r="F188" s="271" t="s">
        <v>406</v>
      </c>
      <c r="G188" s="302"/>
      <c r="H188" s="98">
        <v>80000</v>
      </c>
      <c r="I188" s="98">
        <v>40000</v>
      </c>
      <c r="J188" s="98">
        <v>20000</v>
      </c>
      <c r="K188" s="98">
        <v>80000</v>
      </c>
      <c r="L188" s="98">
        <f t="shared" si="29"/>
        <v>220000</v>
      </c>
      <c r="M188" s="98">
        <v>220000</v>
      </c>
      <c r="N188" s="98">
        <v>0</v>
      </c>
      <c r="O188" s="98">
        <v>0</v>
      </c>
      <c r="P188" s="98"/>
      <c r="Q188" s="272"/>
      <c r="R188" s="272"/>
      <c r="S188" s="272"/>
      <c r="T188" s="272"/>
      <c r="U188" s="290"/>
    </row>
    <row r="189" spans="1:21" ht="28.5" customHeight="1">
      <c r="A189" s="334" t="s">
        <v>758</v>
      </c>
      <c r="B189" s="315" t="s">
        <v>757</v>
      </c>
      <c r="C189" s="315"/>
      <c r="D189" s="315"/>
      <c r="E189" s="54" t="s">
        <v>570</v>
      </c>
      <c r="F189" s="271" t="s">
        <v>414</v>
      </c>
      <c r="G189" s="315" t="s">
        <v>580</v>
      </c>
      <c r="H189" s="98">
        <v>21000</v>
      </c>
      <c r="I189" s="98">
        <v>35000</v>
      </c>
      <c r="J189" s="98">
        <v>40000</v>
      </c>
      <c r="K189" s="98">
        <v>50000</v>
      </c>
      <c r="L189" s="98">
        <f t="shared" si="29"/>
        <v>146000</v>
      </c>
      <c r="M189" s="98">
        <v>146000</v>
      </c>
      <c r="N189" s="98">
        <v>0</v>
      </c>
      <c r="O189" s="98">
        <v>0</v>
      </c>
      <c r="P189" s="98"/>
      <c r="Q189" s="272"/>
      <c r="R189" s="272"/>
      <c r="S189" s="272"/>
      <c r="T189" s="272"/>
      <c r="U189" s="290"/>
    </row>
    <row r="190" spans="1:21" s="36" customFormat="1" ht="30.75" customHeight="1">
      <c r="A190" s="335"/>
      <c r="B190" s="316"/>
      <c r="C190" s="316"/>
      <c r="D190" s="316"/>
      <c r="E190" s="56" t="s">
        <v>573</v>
      </c>
      <c r="F190" s="104" t="s">
        <v>477</v>
      </c>
      <c r="G190" s="316"/>
      <c r="H190" s="98">
        <v>36000</v>
      </c>
      <c r="I190" s="98">
        <v>36000</v>
      </c>
      <c r="J190" s="98">
        <v>36000</v>
      </c>
      <c r="K190" s="98">
        <v>36000</v>
      </c>
      <c r="L190" s="98">
        <f t="shared" si="29"/>
        <v>144000</v>
      </c>
      <c r="M190" s="98">
        <f>SUM(L190)</f>
        <v>144000</v>
      </c>
      <c r="N190" s="98">
        <v>0</v>
      </c>
      <c r="O190" s="98">
        <v>0</v>
      </c>
      <c r="P190" s="98"/>
      <c r="Q190" s="23"/>
      <c r="R190" s="23"/>
      <c r="S190" s="23"/>
      <c r="T190" s="164"/>
      <c r="U190" s="21"/>
    </row>
    <row r="191" spans="1:21" s="36" customFormat="1" ht="30.75" customHeight="1">
      <c r="A191" s="336"/>
      <c r="B191" s="317"/>
      <c r="C191" s="317"/>
      <c r="D191" s="317"/>
      <c r="E191" s="165" t="s">
        <v>572</v>
      </c>
      <c r="F191" s="179" t="s">
        <v>406</v>
      </c>
      <c r="G191" s="317"/>
      <c r="H191" s="98">
        <v>20000</v>
      </c>
      <c r="I191" s="98">
        <v>20000</v>
      </c>
      <c r="J191" s="98">
        <v>20000</v>
      </c>
      <c r="K191" s="98">
        <v>20000</v>
      </c>
      <c r="L191" s="98">
        <f t="shared" si="29"/>
        <v>80000</v>
      </c>
      <c r="M191" s="98">
        <v>80000</v>
      </c>
      <c r="N191" s="98">
        <v>0</v>
      </c>
      <c r="O191" s="98">
        <v>0</v>
      </c>
      <c r="P191" s="98"/>
      <c r="Q191" s="23"/>
      <c r="R191" s="23"/>
      <c r="S191" s="23"/>
      <c r="T191" s="164"/>
      <c r="U191" s="21"/>
    </row>
    <row r="192" spans="1:21" s="228" customFormat="1" ht="38.25" customHeight="1">
      <c r="A192" s="208" t="s">
        <v>894</v>
      </c>
      <c r="B192" s="215" t="s">
        <v>1097</v>
      </c>
      <c r="C192" s="215"/>
      <c r="D192" s="215"/>
      <c r="E192" s="217"/>
      <c r="F192" s="213"/>
      <c r="G192" s="235" t="s">
        <v>830</v>
      </c>
      <c r="H192" s="213">
        <v>657310</v>
      </c>
      <c r="I192" s="213">
        <v>370000</v>
      </c>
      <c r="J192" s="213">
        <v>370000</v>
      </c>
      <c r="K192" s="213">
        <v>427690</v>
      </c>
      <c r="L192" s="213">
        <f t="shared" si="29"/>
        <v>1825000</v>
      </c>
      <c r="M192" s="213">
        <v>1825000</v>
      </c>
      <c r="N192" s="213">
        <v>0</v>
      </c>
      <c r="O192" s="213">
        <v>0</v>
      </c>
      <c r="P192" s="213"/>
      <c r="Q192" s="213"/>
      <c r="R192" s="213"/>
      <c r="S192" s="213"/>
      <c r="T192" s="213"/>
      <c r="U192" s="213"/>
    </row>
    <row r="193" spans="1:21" s="36" customFormat="1" ht="57.75">
      <c r="A193" s="150" t="s">
        <v>76</v>
      </c>
      <c r="B193" s="151" t="s">
        <v>1028</v>
      </c>
      <c r="C193" s="151"/>
      <c r="D193" s="151"/>
      <c r="E193" s="152" t="s">
        <v>849</v>
      </c>
      <c r="F193" s="154"/>
      <c r="G193" s="204" t="s">
        <v>242</v>
      </c>
      <c r="H193" s="153">
        <f>SUM(D193:G193)</f>
        <v>0</v>
      </c>
      <c r="I193" s="153">
        <f>SUM(E193:H193)</f>
        <v>0</v>
      </c>
      <c r="J193" s="153">
        <f>SUM(F193:I193)</f>
        <v>0</v>
      </c>
      <c r="K193" s="153">
        <f>SUM(G193:J193)</f>
        <v>0</v>
      </c>
      <c r="L193" s="153">
        <f t="shared" si="29"/>
        <v>0</v>
      </c>
      <c r="M193" s="153">
        <f>SUM(I193:L193)</f>
        <v>0</v>
      </c>
      <c r="N193" s="153">
        <f>SUM(J193:M193)</f>
        <v>0</v>
      </c>
      <c r="O193" s="153">
        <f>SUM(K193:N193)</f>
        <v>0</v>
      </c>
      <c r="P193" s="153"/>
      <c r="Q193" s="154">
        <v>40000000</v>
      </c>
      <c r="R193" s="154">
        <v>30000000</v>
      </c>
      <c r="S193" s="154">
        <v>10000000</v>
      </c>
      <c r="T193" s="155"/>
      <c r="U193" s="153"/>
    </row>
    <row r="194" spans="1:21" ht="33">
      <c r="A194" s="6" t="s">
        <v>86</v>
      </c>
      <c r="B194" s="4" t="s">
        <v>649</v>
      </c>
      <c r="C194" s="62"/>
      <c r="D194" s="62"/>
      <c r="E194" s="63" t="s">
        <v>146</v>
      </c>
      <c r="F194" s="159"/>
      <c r="G194" s="79" t="s">
        <v>243</v>
      </c>
      <c r="H194" s="97">
        <f>SUM(H195:H208)</f>
        <v>645000</v>
      </c>
      <c r="I194" s="97">
        <f aca="true" t="shared" si="36" ref="I194:O194">SUM(I195:I208)</f>
        <v>710000</v>
      </c>
      <c r="J194" s="97">
        <f t="shared" si="36"/>
        <v>590000</v>
      </c>
      <c r="K194" s="97">
        <f t="shared" si="36"/>
        <v>570000</v>
      </c>
      <c r="L194" s="97">
        <f t="shared" si="36"/>
        <v>2515000</v>
      </c>
      <c r="M194" s="97">
        <f t="shared" si="36"/>
        <v>200000</v>
      </c>
      <c r="N194" s="97">
        <f t="shared" si="36"/>
        <v>0</v>
      </c>
      <c r="O194" s="97">
        <f t="shared" si="36"/>
        <v>2315000</v>
      </c>
      <c r="P194" s="97"/>
      <c r="Q194" s="96">
        <v>3000000</v>
      </c>
      <c r="R194" s="96">
        <v>2000000</v>
      </c>
      <c r="S194" s="96">
        <v>1000000</v>
      </c>
      <c r="T194" s="96" t="s">
        <v>4</v>
      </c>
      <c r="U194" s="4"/>
    </row>
    <row r="195" spans="1:21" ht="24.75">
      <c r="A195" s="327" t="s">
        <v>760</v>
      </c>
      <c r="B195" s="303" t="s">
        <v>759</v>
      </c>
      <c r="C195" s="303"/>
      <c r="D195" s="303"/>
      <c r="E195" s="52" t="s">
        <v>581</v>
      </c>
      <c r="F195" s="180"/>
      <c r="G195" s="303" t="s">
        <v>582</v>
      </c>
      <c r="H195" s="98">
        <v>0</v>
      </c>
      <c r="I195" s="98">
        <v>0</v>
      </c>
      <c r="J195" s="98">
        <v>0</v>
      </c>
      <c r="K195" s="98">
        <v>0</v>
      </c>
      <c r="L195" s="98">
        <f>SUM(H195:K195)</f>
        <v>0</v>
      </c>
      <c r="M195" s="98">
        <f>SUM(I195:L195)</f>
        <v>0</v>
      </c>
      <c r="N195" s="98">
        <f>SUM(J195:M195)</f>
        <v>0</v>
      </c>
      <c r="O195" s="98">
        <f>SUM(K195:N195)</f>
        <v>0</v>
      </c>
      <c r="P195" s="98"/>
      <c r="Q195" s="10"/>
      <c r="R195" s="10"/>
      <c r="S195" s="10"/>
      <c r="T195" s="10"/>
      <c r="U195" s="290"/>
    </row>
    <row r="196" spans="1:21" ht="27" customHeight="1">
      <c r="A196" s="337"/>
      <c r="B196" s="304"/>
      <c r="C196" s="304"/>
      <c r="D196" s="304"/>
      <c r="E196" s="52" t="s">
        <v>572</v>
      </c>
      <c r="F196" s="181" t="s">
        <v>406</v>
      </c>
      <c r="G196" s="304"/>
      <c r="H196" s="98">
        <v>20000</v>
      </c>
      <c r="I196" s="98">
        <v>10000</v>
      </c>
      <c r="J196" s="98">
        <v>10000</v>
      </c>
      <c r="K196" s="98">
        <v>10000</v>
      </c>
      <c r="L196" s="98">
        <f t="shared" si="29"/>
        <v>50000</v>
      </c>
      <c r="M196" s="98">
        <v>0</v>
      </c>
      <c r="N196" s="98">
        <v>0</v>
      </c>
      <c r="O196" s="98">
        <v>50000</v>
      </c>
      <c r="P196" s="98"/>
      <c r="Q196" s="10"/>
      <c r="R196" s="10"/>
      <c r="S196" s="10"/>
      <c r="T196" s="10"/>
      <c r="U196" s="290"/>
    </row>
    <row r="197" spans="1:21" ht="31.5" customHeight="1">
      <c r="A197" s="328"/>
      <c r="B197" s="305"/>
      <c r="C197" s="305"/>
      <c r="D197" s="305"/>
      <c r="E197" s="52" t="s">
        <v>574</v>
      </c>
      <c r="F197" s="181" t="s">
        <v>402</v>
      </c>
      <c r="G197" s="305"/>
      <c r="H197" s="98">
        <v>100000</v>
      </c>
      <c r="I197" s="98">
        <v>100000</v>
      </c>
      <c r="J197" s="98">
        <v>100000</v>
      </c>
      <c r="K197" s="98">
        <v>100000</v>
      </c>
      <c r="L197" s="98">
        <f aca="true" t="shared" si="37" ref="L197:L259">SUM(H197:K197)</f>
        <v>400000</v>
      </c>
      <c r="M197" s="98">
        <v>0</v>
      </c>
      <c r="N197" s="98">
        <v>0</v>
      </c>
      <c r="O197" s="98">
        <v>400000</v>
      </c>
      <c r="P197" s="98"/>
      <c r="Q197" s="10"/>
      <c r="R197" s="10"/>
      <c r="S197" s="10"/>
      <c r="T197" s="10"/>
      <c r="U197" s="290"/>
    </row>
    <row r="198" spans="1:21" ht="33.75" customHeight="1">
      <c r="A198" s="17" t="s">
        <v>762</v>
      </c>
      <c r="B198" s="136" t="s">
        <v>761</v>
      </c>
      <c r="C198" s="10"/>
      <c r="D198" s="10"/>
      <c r="E198" s="52" t="s">
        <v>583</v>
      </c>
      <c r="F198" s="101" t="s">
        <v>414</v>
      </c>
      <c r="G198" s="78" t="s">
        <v>584</v>
      </c>
      <c r="H198" s="98">
        <v>100000</v>
      </c>
      <c r="I198" s="98">
        <v>175000</v>
      </c>
      <c r="J198" s="98">
        <v>55000</v>
      </c>
      <c r="K198" s="98">
        <v>55000</v>
      </c>
      <c r="L198" s="98">
        <f t="shared" si="37"/>
        <v>385000</v>
      </c>
      <c r="M198" s="98">
        <v>0</v>
      </c>
      <c r="N198" s="98">
        <v>0</v>
      </c>
      <c r="O198" s="98">
        <v>385000</v>
      </c>
      <c r="P198" s="98"/>
      <c r="Q198" s="10"/>
      <c r="R198" s="10"/>
      <c r="S198" s="10"/>
      <c r="T198" s="10"/>
      <c r="U198" s="290"/>
    </row>
    <row r="199" spans="1:21" ht="33">
      <c r="A199" s="327" t="s">
        <v>766</v>
      </c>
      <c r="B199" s="303" t="s">
        <v>763</v>
      </c>
      <c r="C199" s="303"/>
      <c r="D199" s="303"/>
      <c r="E199" s="52" t="s">
        <v>585</v>
      </c>
      <c r="F199" s="180"/>
      <c r="G199" s="306" t="s">
        <v>586</v>
      </c>
      <c r="H199" s="98">
        <v>0</v>
      </c>
      <c r="I199" s="98">
        <v>0</v>
      </c>
      <c r="J199" s="98">
        <v>0</v>
      </c>
      <c r="K199" s="98">
        <v>0</v>
      </c>
      <c r="L199" s="98">
        <f t="shared" si="37"/>
        <v>0</v>
      </c>
      <c r="M199" s="98">
        <v>0</v>
      </c>
      <c r="N199" s="98">
        <v>0</v>
      </c>
      <c r="O199" s="98">
        <v>0</v>
      </c>
      <c r="P199" s="98"/>
      <c r="Q199" s="10"/>
      <c r="R199" s="10"/>
      <c r="S199" s="10"/>
      <c r="T199" s="10"/>
      <c r="U199" s="290"/>
    </row>
    <row r="200" spans="1:21" ht="27" customHeight="1">
      <c r="A200" s="337"/>
      <c r="B200" s="304"/>
      <c r="C200" s="304"/>
      <c r="D200" s="304"/>
      <c r="E200" s="52" t="s">
        <v>572</v>
      </c>
      <c r="F200" s="101" t="s">
        <v>406</v>
      </c>
      <c r="G200" s="307"/>
      <c r="H200" s="98">
        <v>20000</v>
      </c>
      <c r="I200" s="98">
        <v>20000</v>
      </c>
      <c r="J200" s="98">
        <v>20000</v>
      </c>
      <c r="K200" s="98">
        <v>10000</v>
      </c>
      <c r="L200" s="98">
        <f t="shared" si="37"/>
        <v>70000</v>
      </c>
      <c r="M200" s="98">
        <v>0</v>
      </c>
      <c r="N200" s="98">
        <v>0</v>
      </c>
      <c r="O200" s="98">
        <v>70000</v>
      </c>
      <c r="P200" s="98"/>
      <c r="Q200" s="10"/>
      <c r="R200" s="10"/>
      <c r="S200" s="10"/>
      <c r="T200" s="10"/>
      <c r="U200" s="290"/>
    </row>
    <row r="201" spans="1:21" ht="36" customHeight="1">
      <c r="A201" s="337"/>
      <c r="B201" s="304"/>
      <c r="C201" s="304"/>
      <c r="D201" s="304"/>
      <c r="E201" s="52" t="s">
        <v>569</v>
      </c>
      <c r="F201" s="101" t="s">
        <v>483</v>
      </c>
      <c r="G201" s="307"/>
      <c r="H201" s="98">
        <v>100000</v>
      </c>
      <c r="I201" s="98">
        <v>100000</v>
      </c>
      <c r="J201" s="98">
        <v>100000</v>
      </c>
      <c r="K201" s="98">
        <v>100000</v>
      </c>
      <c r="L201" s="98">
        <f t="shared" si="37"/>
        <v>400000</v>
      </c>
      <c r="M201" s="98">
        <v>200000</v>
      </c>
      <c r="N201" s="98">
        <v>0</v>
      </c>
      <c r="O201" s="98">
        <v>200000</v>
      </c>
      <c r="P201" s="98"/>
      <c r="Q201" s="10"/>
      <c r="R201" s="10"/>
      <c r="S201" s="10"/>
      <c r="T201" s="10"/>
      <c r="U201" s="290"/>
    </row>
    <row r="202" spans="1:21" ht="30" customHeight="1">
      <c r="A202" s="328"/>
      <c r="B202" s="305"/>
      <c r="C202" s="305"/>
      <c r="D202" s="305"/>
      <c r="E202" s="52" t="s">
        <v>574</v>
      </c>
      <c r="F202" s="101" t="s">
        <v>402</v>
      </c>
      <c r="G202" s="308"/>
      <c r="H202" s="98">
        <v>100000</v>
      </c>
      <c r="I202" s="98">
        <v>100000</v>
      </c>
      <c r="J202" s="98">
        <v>100000</v>
      </c>
      <c r="K202" s="98">
        <v>100000</v>
      </c>
      <c r="L202" s="98">
        <f t="shared" si="37"/>
        <v>400000</v>
      </c>
      <c r="M202" s="98">
        <v>0</v>
      </c>
      <c r="N202" s="98">
        <v>0</v>
      </c>
      <c r="O202" s="98">
        <v>400000</v>
      </c>
      <c r="P202" s="98"/>
      <c r="Q202" s="10"/>
      <c r="R202" s="10"/>
      <c r="S202" s="10"/>
      <c r="T202" s="10"/>
      <c r="U202" s="290"/>
    </row>
    <row r="203" spans="1:21" ht="57.75" customHeight="1">
      <c r="A203" s="327" t="s">
        <v>767</v>
      </c>
      <c r="B203" s="303" t="s">
        <v>764</v>
      </c>
      <c r="C203" s="303"/>
      <c r="D203" s="303"/>
      <c r="E203" s="52" t="s">
        <v>585</v>
      </c>
      <c r="F203" s="101"/>
      <c r="G203" s="303" t="s">
        <v>587</v>
      </c>
      <c r="H203" s="98">
        <v>0</v>
      </c>
      <c r="I203" s="98">
        <v>0</v>
      </c>
      <c r="J203" s="98">
        <v>0</v>
      </c>
      <c r="K203" s="98">
        <v>0</v>
      </c>
      <c r="L203" s="98">
        <v>0</v>
      </c>
      <c r="M203" s="98">
        <v>0</v>
      </c>
      <c r="N203" s="98">
        <v>0</v>
      </c>
      <c r="O203" s="98">
        <v>0</v>
      </c>
      <c r="P203" s="98"/>
      <c r="Q203" s="10"/>
      <c r="R203" s="10"/>
      <c r="S203" s="10"/>
      <c r="T203" s="10"/>
      <c r="U203" s="290"/>
    </row>
    <row r="204" spans="1:21" ht="29.25" customHeight="1">
      <c r="A204" s="337"/>
      <c r="B204" s="304"/>
      <c r="C204" s="304"/>
      <c r="D204" s="304"/>
      <c r="E204" s="52" t="s">
        <v>572</v>
      </c>
      <c r="F204" s="101" t="s">
        <v>406</v>
      </c>
      <c r="G204" s="304"/>
      <c r="H204" s="98">
        <v>20000</v>
      </c>
      <c r="I204" s="98">
        <v>20000</v>
      </c>
      <c r="J204" s="98">
        <v>20000</v>
      </c>
      <c r="K204" s="98">
        <v>10000</v>
      </c>
      <c r="L204" s="98">
        <f t="shared" si="37"/>
        <v>70000</v>
      </c>
      <c r="M204" s="98">
        <v>0</v>
      </c>
      <c r="N204" s="98">
        <v>0</v>
      </c>
      <c r="O204" s="98">
        <v>70000</v>
      </c>
      <c r="P204" s="98"/>
      <c r="Q204" s="10"/>
      <c r="R204" s="10"/>
      <c r="S204" s="10"/>
      <c r="T204" s="10"/>
      <c r="U204" s="290"/>
    </row>
    <row r="205" spans="1:21" ht="32.25" customHeight="1">
      <c r="A205" s="328"/>
      <c r="B205" s="305"/>
      <c r="C205" s="305"/>
      <c r="D205" s="305"/>
      <c r="E205" s="52" t="s">
        <v>574</v>
      </c>
      <c r="F205" s="101" t="s">
        <v>402</v>
      </c>
      <c r="G205" s="305"/>
      <c r="H205" s="98">
        <v>120000</v>
      </c>
      <c r="I205" s="98">
        <v>120000</v>
      </c>
      <c r="J205" s="98">
        <v>120000</v>
      </c>
      <c r="K205" s="98">
        <v>120000</v>
      </c>
      <c r="L205" s="98">
        <f t="shared" si="37"/>
        <v>480000</v>
      </c>
      <c r="M205" s="98">
        <v>0</v>
      </c>
      <c r="N205" s="98">
        <v>0</v>
      </c>
      <c r="O205" s="98">
        <v>480000</v>
      </c>
      <c r="P205" s="98"/>
      <c r="Q205" s="10"/>
      <c r="R205" s="10"/>
      <c r="S205" s="10"/>
      <c r="T205" s="10"/>
      <c r="U205" s="290"/>
    </row>
    <row r="206" spans="1:21" ht="33">
      <c r="A206" s="327" t="s">
        <v>768</v>
      </c>
      <c r="B206" s="303" t="s">
        <v>765</v>
      </c>
      <c r="C206" s="303"/>
      <c r="D206" s="303"/>
      <c r="E206" s="52" t="s">
        <v>585</v>
      </c>
      <c r="F206" s="101"/>
      <c r="G206" s="303" t="s">
        <v>588</v>
      </c>
      <c r="H206" s="98">
        <v>0</v>
      </c>
      <c r="I206" s="98">
        <v>0</v>
      </c>
      <c r="J206" s="98">
        <v>0</v>
      </c>
      <c r="K206" s="98">
        <v>0</v>
      </c>
      <c r="L206" s="98">
        <v>0</v>
      </c>
      <c r="M206" s="98">
        <v>0</v>
      </c>
      <c r="N206" s="98">
        <v>0</v>
      </c>
      <c r="O206" s="98">
        <v>0</v>
      </c>
      <c r="P206" s="98"/>
      <c r="Q206" s="10"/>
      <c r="R206" s="10"/>
      <c r="S206" s="10"/>
      <c r="T206" s="10"/>
      <c r="U206" s="290"/>
    </row>
    <row r="207" spans="1:21" ht="31.5" customHeight="1">
      <c r="A207" s="337"/>
      <c r="B207" s="304"/>
      <c r="C207" s="304"/>
      <c r="D207" s="304"/>
      <c r="E207" s="52" t="s">
        <v>572</v>
      </c>
      <c r="F207" s="101" t="s">
        <v>406</v>
      </c>
      <c r="G207" s="304"/>
      <c r="H207" s="98">
        <v>15000</v>
      </c>
      <c r="I207" s="98">
        <v>15000</v>
      </c>
      <c r="J207" s="98">
        <v>15000</v>
      </c>
      <c r="K207" s="98">
        <v>15000</v>
      </c>
      <c r="L207" s="98">
        <f t="shared" si="37"/>
        <v>60000</v>
      </c>
      <c r="M207" s="98">
        <v>0</v>
      </c>
      <c r="N207" s="98">
        <v>0</v>
      </c>
      <c r="O207" s="98">
        <v>60000</v>
      </c>
      <c r="P207" s="98"/>
      <c r="Q207" s="10"/>
      <c r="R207" s="10"/>
      <c r="S207" s="10"/>
      <c r="T207" s="10"/>
      <c r="U207" s="290"/>
    </row>
    <row r="208" spans="1:21" ht="28.5" customHeight="1">
      <c r="A208" s="328"/>
      <c r="B208" s="305"/>
      <c r="C208" s="305"/>
      <c r="D208" s="305"/>
      <c r="E208" s="52" t="s">
        <v>574</v>
      </c>
      <c r="F208" s="101" t="s">
        <v>402</v>
      </c>
      <c r="G208" s="305"/>
      <c r="H208" s="98">
        <v>50000</v>
      </c>
      <c r="I208" s="98">
        <v>50000</v>
      </c>
      <c r="J208" s="98">
        <v>50000</v>
      </c>
      <c r="K208" s="98">
        <v>50000</v>
      </c>
      <c r="L208" s="98">
        <f t="shared" si="37"/>
        <v>200000</v>
      </c>
      <c r="M208" s="98">
        <v>0</v>
      </c>
      <c r="N208" s="98">
        <v>0</v>
      </c>
      <c r="O208" s="98">
        <v>200000</v>
      </c>
      <c r="P208" s="98"/>
      <c r="Q208" s="10"/>
      <c r="R208" s="10"/>
      <c r="S208" s="10"/>
      <c r="T208" s="10"/>
      <c r="U208" s="290"/>
    </row>
    <row r="209" spans="1:21" s="228" customFormat="1" ht="39" customHeight="1">
      <c r="A209" s="208" t="s">
        <v>975</v>
      </c>
      <c r="B209" s="215" t="s">
        <v>1097</v>
      </c>
      <c r="C209" s="215"/>
      <c r="D209" s="215"/>
      <c r="E209" s="217"/>
      <c r="F209" s="213"/>
      <c r="G209" s="235" t="s">
        <v>831</v>
      </c>
      <c r="H209" s="213">
        <v>200000</v>
      </c>
      <c r="I209" s="213">
        <v>200000</v>
      </c>
      <c r="J209" s="213">
        <v>100000</v>
      </c>
      <c r="K209" s="213">
        <v>50000</v>
      </c>
      <c r="L209" s="213">
        <f t="shared" si="37"/>
        <v>550000</v>
      </c>
      <c r="M209" s="213">
        <v>550000</v>
      </c>
      <c r="N209" s="213">
        <v>0</v>
      </c>
      <c r="O209" s="213">
        <v>0</v>
      </c>
      <c r="P209" s="213"/>
      <c r="Q209" s="213"/>
      <c r="R209" s="213"/>
      <c r="S209" s="213"/>
      <c r="T209" s="213"/>
      <c r="U209" s="213"/>
    </row>
    <row r="210" spans="1:21" ht="99">
      <c r="A210" s="162" t="s">
        <v>87</v>
      </c>
      <c r="B210" s="4" t="s">
        <v>648</v>
      </c>
      <c r="C210" s="12"/>
      <c r="D210" s="12"/>
      <c r="E210" s="203" t="s">
        <v>147</v>
      </c>
      <c r="F210" s="99"/>
      <c r="G210" s="81" t="s">
        <v>1093</v>
      </c>
      <c r="H210" s="97">
        <f>SUM(H211:H227)</f>
        <v>412900</v>
      </c>
      <c r="I210" s="97">
        <f aca="true" t="shared" si="38" ref="I210:O210">SUM(I211:I227)</f>
        <v>157000</v>
      </c>
      <c r="J210" s="97">
        <f t="shared" si="38"/>
        <v>152000</v>
      </c>
      <c r="K210" s="97">
        <f t="shared" si="38"/>
        <v>152000</v>
      </c>
      <c r="L210" s="97">
        <f t="shared" si="37"/>
        <v>873900</v>
      </c>
      <c r="M210" s="97">
        <f t="shared" si="38"/>
        <v>597900</v>
      </c>
      <c r="N210" s="97">
        <f t="shared" si="38"/>
        <v>0</v>
      </c>
      <c r="O210" s="97">
        <f t="shared" si="38"/>
        <v>276000</v>
      </c>
      <c r="P210" s="97"/>
      <c r="Q210" s="97">
        <v>10427000</v>
      </c>
      <c r="R210" s="97">
        <v>0</v>
      </c>
      <c r="S210" s="97">
        <v>10427000</v>
      </c>
      <c r="T210" s="97" t="s">
        <v>0</v>
      </c>
      <c r="U210" s="4"/>
    </row>
    <row r="211" spans="1:21" ht="33">
      <c r="A211" s="325" t="s">
        <v>770</v>
      </c>
      <c r="B211" s="315" t="s">
        <v>769</v>
      </c>
      <c r="C211" s="272"/>
      <c r="D211" s="272"/>
      <c r="E211" s="54" t="s">
        <v>147</v>
      </c>
      <c r="F211" s="271"/>
      <c r="G211" s="315" t="s">
        <v>589</v>
      </c>
      <c r="H211" s="98">
        <v>0</v>
      </c>
      <c r="I211" s="98">
        <v>0</v>
      </c>
      <c r="J211" s="98">
        <v>0</v>
      </c>
      <c r="K211" s="98">
        <v>0</v>
      </c>
      <c r="L211" s="98">
        <v>0</v>
      </c>
      <c r="M211" s="98">
        <v>0</v>
      </c>
      <c r="N211" s="98">
        <v>0</v>
      </c>
      <c r="O211" s="98">
        <v>0</v>
      </c>
      <c r="P211" s="98"/>
      <c r="Q211" s="271"/>
      <c r="R211" s="271"/>
      <c r="S211" s="272"/>
      <c r="T211" s="272"/>
      <c r="U211" s="290"/>
    </row>
    <row r="212" spans="1:21" ht="24.75" customHeight="1">
      <c r="A212" s="329"/>
      <c r="B212" s="316"/>
      <c r="C212" s="272"/>
      <c r="D212" s="272"/>
      <c r="E212" s="54" t="s">
        <v>572</v>
      </c>
      <c r="F212" s="271" t="s">
        <v>406</v>
      </c>
      <c r="G212" s="316"/>
      <c r="H212" s="98">
        <v>25000</v>
      </c>
      <c r="I212" s="98">
        <v>7000</v>
      </c>
      <c r="J212" s="98">
        <v>7000</v>
      </c>
      <c r="K212" s="98">
        <v>7000</v>
      </c>
      <c r="L212" s="98">
        <f t="shared" si="37"/>
        <v>46000</v>
      </c>
      <c r="M212" s="98">
        <v>40000</v>
      </c>
      <c r="N212" s="98">
        <v>0</v>
      </c>
      <c r="O212" s="98">
        <v>6000</v>
      </c>
      <c r="P212" s="98"/>
      <c r="Q212" s="271"/>
      <c r="R212" s="271"/>
      <c r="S212" s="272"/>
      <c r="T212" s="272"/>
      <c r="U212" s="290"/>
    </row>
    <row r="213" spans="1:21" ht="26.25" customHeight="1">
      <c r="A213" s="330"/>
      <c r="B213" s="317"/>
      <c r="C213" s="272"/>
      <c r="D213" s="272"/>
      <c r="E213" s="54" t="s">
        <v>574</v>
      </c>
      <c r="F213" s="271" t="s">
        <v>402</v>
      </c>
      <c r="G213" s="317"/>
      <c r="H213" s="98">
        <v>10000</v>
      </c>
      <c r="I213" s="98">
        <v>10000</v>
      </c>
      <c r="J213" s="98">
        <v>10000</v>
      </c>
      <c r="K213" s="98">
        <v>10000</v>
      </c>
      <c r="L213" s="98">
        <f t="shared" si="37"/>
        <v>40000</v>
      </c>
      <c r="M213" s="98">
        <v>0</v>
      </c>
      <c r="N213" s="98">
        <v>0</v>
      </c>
      <c r="O213" s="98">
        <v>40000</v>
      </c>
      <c r="P213" s="98"/>
      <c r="Q213" s="271"/>
      <c r="R213" s="271"/>
      <c r="S213" s="272"/>
      <c r="T213" s="272"/>
      <c r="U213" s="290"/>
    </row>
    <row r="214" spans="1:21" ht="74.25" customHeight="1">
      <c r="A214" s="334" t="s">
        <v>771</v>
      </c>
      <c r="B214" s="312" t="s">
        <v>772</v>
      </c>
      <c r="C214" s="39"/>
      <c r="D214" s="39"/>
      <c r="E214" s="61" t="s">
        <v>147</v>
      </c>
      <c r="F214" s="107"/>
      <c r="G214" s="312" t="s">
        <v>590</v>
      </c>
      <c r="H214" s="98">
        <v>0</v>
      </c>
      <c r="I214" s="98">
        <v>5000</v>
      </c>
      <c r="J214" s="98">
        <v>0</v>
      </c>
      <c r="K214" s="98">
        <v>0</v>
      </c>
      <c r="L214" s="98">
        <f t="shared" si="37"/>
        <v>5000</v>
      </c>
      <c r="M214" s="98">
        <v>5000</v>
      </c>
      <c r="N214" s="98">
        <v>0</v>
      </c>
      <c r="O214" s="98">
        <v>0</v>
      </c>
      <c r="P214" s="98"/>
      <c r="Q214" s="107"/>
      <c r="R214" s="107"/>
      <c r="S214" s="39"/>
      <c r="T214" s="39"/>
      <c r="U214" s="290"/>
    </row>
    <row r="215" spans="1:21" ht="27.75" customHeight="1">
      <c r="A215" s="335"/>
      <c r="B215" s="313"/>
      <c r="C215" s="39"/>
      <c r="D215" s="39"/>
      <c r="E215" s="61" t="s">
        <v>572</v>
      </c>
      <c r="F215" s="107" t="s">
        <v>406</v>
      </c>
      <c r="G215" s="313"/>
      <c r="H215" s="98">
        <v>150000</v>
      </c>
      <c r="I215" s="98">
        <v>15000</v>
      </c>
      <c r="J215" s="98">
        <v>15000</v>
      </c>
      <c r="K215" s="98">
        <v>15000</v>
      </c>
      <c r="L215" s="98">
        <f t="shared" si="37"/>
        <v>195000</v>
      </c>
      <c r="M215" s="98">
        <v>180000</v>
      </c>
      <c r="N215" s="98">
        <v>0</v>
      </c>
      <c r="O215" s="98">
        <v>15000</v>
      </c>
      <c r="P215" s="98"/>
      <c r="Q215" s="107"/>
      <c r="R215" s="107"/>
      <c r="S215" s="39"/>
      <c r="T215" s="39"/>
      <c r="U215" s="290"/>
    </row>
    <row r="216" spans="1:21" ht="27.75" customHeight="1">
      <c r="A216" s="335"/>
      <c r="B216" s="313"/>
      <c r="C216" s="39"/>
      <c r="D216" s="39"/>
      <c r="E216" s="61" t="s">
        <v>574</v>
      </c>
      <c r="F216" s="107" t="s">
        <v>402</v>
      </c>
      <c r="G216" s="313"/>
      <c r="H216" s="98">
        <v>10000</v>
      </c>
      <c r="I216" s="98">
        <v>10000</v>
      </c>
      <c r="J216" s="98">
        <v>10000</v>
      </c>
      <c r="K216" s="98">
        <v>10000</v>
      </c>
      <c r="L216" s="98">
        <f t="shared" si="37"/>
        <v>40000</v>
      </c>
      <c r="M216" s="98">
        <v>0</v>
      </c>
      <c r="N216" s="98">
        <v>0</v>
      </c>
      <c r="O216" s="98">
        <v>40000</v>
      </c>
      <c r="P216" s="98"/>
      <c r="Q216" s="107"/>
      <c r="R216" s="107"/>
      <c r="S216" s="39"/>
      <c r="T216" s="39"/>
      <c r="U216" s="290"/>
    </row>
    <row r="217" spans="1:21" ht="32.25" customHeight="1">
      <c r="A217" s="336"/>
      <c r="B217" s="314"/>
      <c r="C217" s="39"/>
      <c r="D217" s="39"/>
      <c r="E217" s="61" t="s">
        <v>573</v>
      </c>
      <c r="F217" s="107" t="s">
        <v>477</v>
      </c>
      <c r="G217" s="314"/>
      <c r="H217" s="98">
        <v>72900</v>
      </c>
      <c r="I217" s="98">
        <v>0</v>
      </c>
      <c r="J217" s="98">
        <v>0</v>
      </c>
      <c r="K217" s="98">
        <v>0</v>
      </c>
      <c r="L217" s="98">
        <f t="shared" si="37"/>
        <v>72900</v>
      </c>
      <c r="M217" s="98">
        <v>72900</v>
      </c>
      <c r="N217" s="98">
        <v>0</v>
      </c>
      <c r="O217" s="98">
        <v>0</v>
      </c>
      <c r="P217" s="98"/>
      <c r="Q217" s="107"/>
      <c r="R217" s="107"/>
      <c r="S217" s="39"/>
      <c r="T217" s="39"/>
      <c r="U217" s="290"/>
    </row>
    <row r="218" spans="1:21" ht="33">
      <c r="A218" s="334" t="s">
        <v>773</v>
      </c>
      <c r="B218" s="312" t="s">
        <v>774</v>
      </c>
      <c r="C218" s="312"/>
      <c r="D218" s="312"/>
      <c r="E218" s="61" t="s">
        <v>147</v>
      </c>
      <c r="F218" s="107"/>
      <c r="G218" s="85" t="s">
        <v>589</v>
      </c>
      <c r="H218" s="98">
        <v>0</v>
      </c>
      <c r="I218" s="98">
        <v>0</v>
      </c>
      <c r="J218" s="98">
        <v>0</v>
      </c>
      <c r="K218" s="98">
        <v>0</v>
      </c>
      <c r="L218" s="98">
        <f t="shared" si="37"/>
        <v>0</v>
      </c>
      <c r="M218" s="98">
        <v>0</v>
      </c>
      <c r="N218" s="98">
        <v>0</v>
      </c>
      <c r="O218" s="98">
        <v>0</v>
      </c>
      <c r="P218" s="98"/>
      <c r="Q218" s="107"/>
      <c r="R218" s="107"/>
      <c r="S218" s="39"/>
      <c r="T218" s="39"/>
      <c r="U218" s="290"/>
    </row>
    <row r="219" spans="1:21" ht="27.75" customHeight="1">
      <c r="A219" s="335"/>
      <c r="B219" s="313"/>
      <c r="C219" s="313"/>
      <c r="D219" s="313"/>
      <c r="E219" s="61" t="s">
        <v>572</v>
      </c>
      <c r="F219" s="107" t="s">
        <v>406</v>
      </c>
      <c r="G219" s="166"/>
      <c r="H219" s="98">
        <v>50000</v>
      </c>
      <c r="I219" s="98">
        <v>20000</v>
      </c>
      <c r="J219" s="98">
        <v>20000</v>
      </c>
      <c r="K219" s="98">
        <v>20000</v>
      </c>
      <c r="L219" s="98">
        <f t="shared" si="37"/>
        <v>110000</v>
      </c>
      <c r="M219" s="98">
        <v>100000</v>
      </c>
      <c r="N219" s="98">
        <v>0</v>
      </c>
      <c r="O219" s="98">
        <v>10000</v>
      </c>
      <c r="P219" s="98"/>
      <c r="Q219" s="107"/>
      <c r="R219" s="107"/>
      <c r="S219" s="39"/>
      <c r="T219" s="39"/>
      <c r="U219" s="290"/>
    </row>
    <row r="220" spans="1:21" ht="26.25" customHeight="1">
      <c r="A220" s="336"/>
      <c r="B220" s="314"/>
      <c r="C220" s="314"/>
      <c r="D220" s="314"/>
      <c r="E220" s="61" t="s">
        <v>574</v>
      </c>
      <c r="F220" s="107" t="s">
        <v>402</v>
      </c>
      <c r="G220" s="166"/>
      <c r="H220" s="98">
        <v>10000</v>
      </c>
      <c r="I220" s="98">
        <v>10000</v>
      </c>
      <c r="J220" s="98">
        <v>10000</v>
      </c>
      <c r="K220" s="98">
        <v>10000</v>
      </c>
      <c r="L220" s="98">
        <f t="shared" si="37"/>
        <v>40000</v>
      </c>
      <c r="M220" s="98">
        <v>0</v>
      </c>
      <c r="N220" s="98">
        <v>0</v>
      </c>
      <c r="O220" s="98">
        <v>40000</v>
      </c>
      <c r="P220" s="98"/>
      <c r="Q220" s="107"/>
      <c r="R220" s="107"/>
      <c r="S220" s="39"/>
      <c r="T220" s="39"/>
      <c r="U220" s="290"/>
    </row>
    <row r="221" spans="1:21" ht="33">
      <c r="A221" s="334" t="s">
        <v>775</v>
      </c>
      <c r="B221" s="312" t="s">
        <v>776</v>
      </c>
      <c r="C221" s="312"/>
      <c r="D221" s="312"/>
      <c r="E221" s="61" t="s">
        <v>147</v>
      </c>
      <c r="F221" s="107"/>
      <c r="G221" s="312" t="s">
        <v>591</v>
      </c>
      <c r="H221" s="98">
        <v>0</v>
      </c>
      <c r="I221" s="98">
        <v>0</v>
      </c>
      <c r="J221" s="98">
        <v>0</v>
      </c>
      <c r="K221" s="98">
        <v>0</v>
      </c>
      <c r="L221" s="98">
        <v>0</v>
      </c>
      <c r="M221" s="98">
        <v>0</v>
      </c>
      <c r="N221" s="98">
        <v>0</v>
      </c>
      <c r="O221" s="98">
        <v>0</v>
      </c>
      <c r="P221" s="98"/>
      <c r="Q221" s="107"/>
      <c r="R221" s="107"/>
      <c r="S221" s="39"/>
      <c r="T221" s="39"/>
      <c r="U221" s="290"/>
    </row>
    <row r="222" spans="1:21" ht="30" customHeight="1">
      <c r="A222" s="335"/>
      <c r="B222" s="313"/>
      <c r="C222" s="313"/>
      <c r="D222" s="313"/>
      <c r="E222" s="61" t="s">
        <v>572</v>
      </c>
      <c r="F222" s="107"/>
      <c r="G222" s="313"/>
      <c r="H222" s="98">
        <v>30000</v>
      </c>
      <c r="I222" s="98">
        <v>30000</v>
      </c>
      <c r="J222" s="98">
        <v>30000</v>
      </c>
      <c r="K222" s="98">
        <v>30000</v>
      </c>
      <c r="L222" s="98">
        <f t="shared" si="37"/>
        <v>120000</v>
      </c>
      <c r="M222" s="98">
        <v>100000</v>
      </c>
      <c r="N222" s="98">
        <v>0</v>
      </c>
      <c r="O222" s="98">
        <v>20000</v>
      </c>
      <c r="P222" s="98"/>
      <c r="Q222" s="107"/>
      <c r="R222" s="107"/>
      <c r="S222" s="39"/>
      <c r="T222" s="39"/>
      <c r="U222" s="290"/>
    </row>
    <row r="223" spans="1:21" ht="24.75" customHeight="1">
      <c r="A223" s="336"/>
      <c r="B223" s="314"/>
      <c r="C223" s="314"/>
      <c r="D223" s="314"/>
      <c r="E223" s="61" t="s">
        <v>574</v>
      </c>
      <c r="F223" s="107"/>
      <c r="G223" s="314"/>
      <c r="H223" s="98">
        <v>10000</v>
      </c>
      <c r="I223" s="98">
        <v>10000</v>
      </c>
      <c r="J223" s="98">
        <v>10000</v>
      </c>
      <c r="K223" s="98">
        <v>10000</v>
      </c>
      <c r="L223" s="98">
        <f t="shared" si="37"/>
        <v>40000</v>
      </c>
      <c r="M223" s="98">
        <v>0</v>
      </c>
      <c r="N223" s="98">
        <v>0</v>
      </c>
      <c r="O223" s="98">
        <v>40000</v>
      </c>
      <c r="P223" s="98"/>
      <c r="Q223" s="107"/>
      <c r="R223" s="107"/>
      <c r="S223" s="39"/>
      <c r="T223" s="39"/>
      <c r="U223" s="290"/>
    </row>
    <row r="224" spans="1:21" ht="54" customHeight="1">
      <c r="A224" s="334" t="s">
        <v>778</v>
      </c>
      <c r="B224" s="312" t="s">
        <v>777</v>
      </c>
      <c r="C224" s="312"/>
      <c r="D224" s="312"/>
      <c r="E224" s="61" t="s">
        <v>147</v>
      </c>
      <c r="F224" s="107"/>
      <c r="G224" s="312" t="s">
        <v>408</v>
      </c>
      <c r="H224" s="98">
        <v>0</v>
      </c>
      <c r="I224" s="98">
        <v>0</v>
      </c>
      <c r="J224" s="98">
        <v>0</v>
      </c>
      <c r="K224" s="98">
        <v>0</v>
      </c>
      <c r="L224" s="98">
        <v>0</v>
      </c>
      <c r="M224" s="98">
        <v>0</v>
      </c>
      <c r="N224" s="98">
        <v>0</v>
      </c>
      <c r="O224" s="98">
        <v>0</v>
      </c>
      <c r="P224" s="98"/>
      <c r="Q224" s="107"/>
      <c r="R224" s="107"/>
      <c r="S224" s="39"/>
      <c r="T224" s="39"/>
      <c r="U224" s="290"/>
    </row>
    <row r="225" spans="1:21" ht="27.75" customHeight="1">
      <c r="A225" s="335"/>
      <c r="B225" s="313"/>
      <c r="C225" s="313"/>
      <c r="D225" s="313"/>
      <c r="E225" s="167" t="s">
        <v>572</v>
      </c>
      <c r="F225" s="265" t="s">
        <v>406</v>
      </c>
      <c r="G225" s="313"/>
      <c r="H225" s="98">
        <v>10000</v>
      </c>
      <c r="I225" s="98">
        <v>5000</v>
      </c>
      <c r="J225" s="98">
        <v>5000</v>
      </c>
      <c r="K225" s="98">
        <v>5000</v>
      </c>
      <c r="L225" s="98">
        <f t="shared" si="37"/>
        <v>25000</v>
      </c>
      <c r="M225" s="98">
        <v>20000</v>
      </c>
      <c r="N225" s="98">
        <v>0</v>
      </c>
      <c r="O225" s="98">
        <v>5000</v>
      </c>
      <c r="P225" s="98"/>
      <c r="Q225" s="107"/>
      <c r="R225" s="107"/>
      <c r="S225" s="39"/>
      <c r="T225" s="39"/>
      <c r="U225" s="290"/>
    </row>
    <row r="226" spans="1:21" ht="37.5" customHeight="1">
      <c r="A226" s="335"/>
      <c r="B226" s="313"/>
      <c r="C226" s="313"/>
      <c r="D226" s="313"/>
      <c r="E226" s="167" t="s">
        <v>569</v>
      </c>
      <c r="F226" s="265" t="s">
        <v>483</v>
      </c>
      <c r="G226" s="313"/>
      <c r="H226" s="98">
        <v>25000</v>
      </c>
      <c r="I226" s="98">
        <v>25000</v>
      </c>
      <c r="J226" s="98">
        <v>25000</v>
      </c>
      <c r="K226" s="98">
        <v>25000</v>
      </c>
      <c r="L226" s="98">
        <f t="shared" si="37"/>
        <v>100000</v>
      </c>
      <c r="M226" s="98">
        <v>80000</v>
      </c>
      <c r="N226" s="98">
        <v>0</v>
      </c>
      <c r="O226" s="98">
        <v>20000</v>
      </c>
      <c r="P226" s="98"/>
      <c r="Q226" s="107"/>
      <c r="R226" s="107"/>
      <c r="S226" s="39"/>
      <c r="T226" s="39"/>
      <c r="U226" s="290"/>
    </row>
    <row r="227" spans="1:21" ht="33" customHeight="1">
      <c r="A227" s="336"/>
      <c r="B227" s="314"/>
      <c r="C227" s="314"/>
      <c r="D227" s="314"/>
      <c r="E227" s="167" t="s">
        <v>574</v>
      </c>
      <c r="F227" s="265" t="s">
        <v>402</v>
      </c>
      <c r="G227" s="314"/>
      <c r="H227" s="98">
        <v>10000</v>
      </c>
      <c r="I227" s="98">
        <v>10000</v>
      </c>
      <c r="J227" s="98">
        <v>10000</v>
      </c>
      <c r="K227" s="98">
        <v>10000</v>
      </c>
      <c r="L227" s="98">
        <f t="shared" si="37"/>
        <v>40000</v>
      </c>
      <c r="M227" s="98">
        <v>0</v>
      </c>
      <c r="N227" s="98">
        <v>0</v>
      </c>
      <c r="O227" s="98">
        <v>40000</v>
      </c>
      <c r="P227" s="98"/>
      <c r="Q227" s="107"/>
      <c r="R227" s="107"/>
      <c r="S227" s="39"/>
      <c r="T227" s="39"/>
      <c r="U227" s="290"/>
    </row>
    <row r="228" spans="1:21" ht="41.25" customHeight="1">
      <c r="A228" s="16" t="s">
        <v>186</v>
      </c>
      <c r="B228" s="68" t="s">
        <v>623</v>
      </c>
      <c r="C228" s="69"/>
      <c r="D228" s="69"/>
      <c r="E228" s="50"/>
      <c r="F228" s="174"/>
      <c r="G228" s="77"/>
      <c r="H228" s="100">
        <f>H229+H242+H248+H255+H263</f>
        <v>20329400</v>
      </c>
      <c r="I228" s="100">
        <f>I229+I242+I248+I255+I263</f>
        <v>20884400</v>
      </c>
      <c r="J228" s="100">
        <f>J229+J242+J248+J255+J263</f>
        <v>21634400</v>
      </c>
      <c r="K228" s="100">
        <f>K229+K242+K248+K255+K263</f>
        <v>38349400</v>
      </c>
      <c r="L228" s="100">
        <f t="shared" si="37"/>
        <v>101197600</v>
      </c>
      <c r="M228" s="100">
        <f>M229+M242+M248+M255+M263</f>
        <v>99413200</v>
      </c>
      <c r="N228" s="100">
        <f>N229+N242+N248+N255+N263</f>
        <v>0</v>
      </c>
      <c r="O228" s="100">
        <f>O229+O242+O248+O255+O263</f>
        <v>1784400</v>
      </c>
      <c r="P228" s="100"/>
      <c r="Q228" s="100">
        <v>108869632</v>
      </c>
      <c r="R228" s="100">
        <v>101469632</v>
      </c>
      <c r="S228" s="100">
        <v>7400000</v>
      </c>
      <c r="T228" s="100"/>
      <c r="U228" s="100"/>
    </row>
    <row r="229" spans="1:21" ht="49.5">
      <c r="A229" s="6" t="s">
        <v>115</v>
      </c>
      <c r="B229" s="4" t="s">
        <v>650</v>
      </c>
      <c r="C229" s="12"/>
      <c r="D229" s="12"/>
      <c r="E229" s="203" t="s">
        <v>148</v>
      </c>
      <c r="F229" s="99"/>
      <c r="G229" s="81" t="s">
        <v>244</v>
      </c>
      <c r="H229" s="97">
        <f aca="true" t="shared" si="39" ref="H229:O229">SUM(H230:H240)</f>
        <v>3997900</v>
      </c>
      <c r="I229" s="97">
        <f t="shared" si="39"/>
        <v>4017900</v>
      </c>
      <c r="J229" s="97">
        <f t="shared" si="39"/>
        <v>4037900</v>
      </c>
      <c r="K229" s="97">
        <f t="shared" si="39"/>
        <v>19857900</v>
      </c>
      <c r="L229" s="97">
        <f t="shared" si="39"/>
        <v>31911600</v>
      </c>
      <c r="M229" s="97">
        <f t="shared" si="39"/>
        <v>30127200</v>
      </c>
      <c r="N229" s="97">
        <f t="shared" si="39"/>
        <v>0</v>
      </c>
      <c r="O229" s="97">
        <f t="shared" si="39"/>
        <v>1784400</v>
      </c>
      <c r="P229" s="97"/>
      <c r="Q229" s="97">
        <v>28400000</v>
      </c>
      <c r="R229" s="97">
        <v>23000000</v>
      </c>
      <c r="S229" s="97">
        <v>5400000</v>
      </c>
      <c r="T229" s="97" t="s">
        <v>0</v>
      </c>
      <c r="U229" s="97"/>
    </row>
    <row r="230" spans="1:21" s="38" customFormat="1" ht="41.25" customHeight="1">
      <c r="A230" s="15" t="s">
        <v>411</v>
      </c>
      <c r="B230" s="272" t="s">
        <v>779</v>
      </c>
      <c r="C230" s="272"/>
      <c r="D230" s="272"/>
      <c r="E230" s="54" t="s">
        <v>394</v>
      </c>
      <c r="F230" s="271"/>
      <c r="G230" s="266" t="s">
        <v>424</v>
      </c>
      <c r="H230" s="271">
        <f>SUM(H231:H235)</f>
        <v>1683400</v>
      </c>
      <c r="I230" s="271">
        <f>SUM(I231:I235)</f>
        <v>1693400</v>
      </c>
      <c r="J230" s="271">
        <f>SUM(J231:J235)</f>
        <v>1703400</v>
      </c>
      <c r="K230" s="271">
        <f>SUM(K231:K235)</f>
        <v>9613400</v>
      </c>
      <c r="L230" s="271">
        <f t="shared" si="37"/>
        <v>14693600</v>
      </c>
      <c r="M230" s="271">
        <v>14693600</v>
      </c>
      <c r="N230" s="271">
        <f>SUM(N231:N235)</f>
        <v>0</v>
      </c>
      <c r="O230" s="271">
        <f>SUM(O231:O235)</f>
        <v>0</v>
      </c>
      <c r="P230" s="271"/>
      <c r="Q230" s="271"/>
      <c r="R230" s="271"/>
      <c r="S230" s="271"/>
      <c r="T230" s="271"/>
      <c r="U230" s="271"/>
    </row>
    <row r="231" spans="1:21" s="145" customFormat="1" ht="16.5">
      <c r="A231" s="15" t="s">
        <v>998</v>
      </c>
      <c r="B231" s="272" t="s">
        <v>1041</v>
      </c>
      <c r="C231" s="272"/>
      <c r="D231" s="272"/>
      <c r="E231" s="54" t="s">
        <v>384</v>
      </c>
      <c r="F231" s="271"/>
      <c r="G231" s="128" t="s">
        <v>385</v>
      </c>
      <c r="H231" s="127">
        <f>SUM(D231:G231)</f>
        <v>0</v>
      </c>
      <c r="I231" s="127">
        <f>SUM(E231:H231)</f>
        <v>0</v>
      </c>
      <c r="J231" s="127">
        <f>SUM(F231:I231)</f>
        <v>0</v>
      </c>
      <c r="K231" s="127">
        <f>SUM(G231:J231)</f>
        <v>0</v>
      </c>
      <c r="L231" s="127">
        <f t="shared" si="37"/>
        <v>0</v>
      </c>
      <c r="M231" s="127">
        <f>SUM(I231:L231)</f>
        <v>0</v>
      </c>
      <c r="N231" s="127">
        <f>SUM(J231:M231)</f>
        <v>0</v>
      </c>
      <c r="O231" s="127">
        <f>SUM(K231:N231)</f>
        <v>0</v>
      </c>
      <c r="P231" s="127"/>
      <c r="Q231" s="271"/>
      <c r="R231" s="271"/>
      <c r="S231" s="271"/>
      <c r="T231" s="271"/>
      <c r="U231" s="127"/>
    </row>
    <row r="232" spans="1:21" s="145" customFormat="1" ht="49.5">
      <c r="A232" s="15" t="s">
        <v>999</v>
      </c>
      <c r="B232" s="272" t="s">
        <v>1042</v>
      </c>
      <c r="C232" s="272"/>
      <c r="D232" s="272"/>
      <c r="E232" s="54" t="s">
        <v>386</v>
      </c>
      <c r="F232" s="271"/>
      <c r="G232" s="128" t="s">
        <v>387</v>
      </c>
      <c r="H232" s="127">
        <v>237000</v>
      </c>
      <c r="I232" s="127">
        <v>237000</v>
      </c>
      <c r="J232" s="127">
        <v>237000</v>
      </c>
      <c r="K232" s="127">
        <v>237000</v>
      </c>
      <c r="L232" s="127">
        <f t="shared" si="37"/>
        <v>948000</v>
      </c>
      <c r="M232" s="127">
        <v>948000</v>
      </c>
      <c r="N232" s="127">
        <v>0</v>
      </c>
      <c r="O232" s="127">
        <v>0</v>
      </c>
      <c r="P232" s="127"/>
      <c r="Q232" s="271"/>
      <c r="R232" s="271"/>
      <c r="S232" s="271"/>
      <c r="T232" s="271"/>
      <c r="U232" s="127"/>
    </row>
    <row r="233" spans="1:21" s="145" customFormat="1" ht="32.25" customHeight="1">
      <c r="A233" s="273" t="s">
        <v>1000</v>
      </c>
      <c r="B233" s="272" t="s">
        <v>1043</v>
      </c>
      <c r="C233" s="272"/>
      <c r="D233" s="272"/>
      <c r="E233" s="54" t="s">
        <v>388</v>
      </c>
      <c r="F233" s="271"/>
      <c r="G233" s="128" t="s">
        <v>389</v>
      </c>
      <c r="H233" s="127">
        <v>560000</v>
      </c>
      <c r="I233" s="127">
        <v>560000</v>
      </c>
      <c r="J233" s="127">
        <v>560000</v>
      </c>
      <c r="K233" s="127">
        <v>560000</v>
      </c>
      <c r="L233" s="127">
        <f t="shared" si="37"/>
        <v>2240000</v>
      </c>
      <c r="M233" s="127">
        <v>2240000</v>
      </c>
      <c r="N233" s="127">
        <v>0</v>
      </c>
      <c r="O233" s="127">
        <v>0</v>
      </c>
      <c r="P233" s="127"/>
      <c r="Q233" s="271"/>
      <c r="R233" s="271"/>
      <c r="S233" s="271"/>
      <c r="T233" s="271"/>
      <c r="U233" s="127"/>
    </row>
    <row r="234" spans="1:21" s="145" customFormat="1" ht="57.75">
      <c r="A234" s="273" t="s">
        <v>1001</v>
      </c>
      <c r="B234" s="272" t="s">
        <v>1044</v>
      </c>
      <c r="C234" s="272"/>
      <c r="D234" s="272"/>
      <c r="E234" s="54" t="s">
        <v>388</v>
      </c>
      <c r="F234" s="271"/>
      <c r="G234" s="128" t="s">
        <v>390</v>
      </c>
      <c r="H234" s="127">
        <v>876400</v>
      </c>
      <c r="I234" s="127">
        <v>876400</v>
      </c>
      <c r="J234" s="127">
        <v>876400</v>
      </c>
      <c r="K234" s="127">
        <v>8786400</v>
      </c>
      <c r="L234" s="127">
        <f t="shared" si="37"/>
        <v>11415600</v>
      </c>
      <c r="M234" s="127">
        <v>11415600</v>
      </c>
      <c r="N234" s="127">
        <v>0</v>
      </c>
      <c r="O234" s="127">
        <v>0</v>
      </c>
      <c r="P234" s="127"/>
      <c r="Q234" s="271"/>
      <c r="R234" s="271"/>
      <c r="S234" s="271"/>
      <c r="T234" s="271"/>
      <c r="U234" s="127"/>
    </row>
    <row r="235" spans="1:21" s="38" customFormat="1" ht="32.25" customHeight="1">
      <c r="A235" s="15" t="s">
        <v>1002</v>
      </c>
      <c r="B235" s="272" t="s">
        <v>1045</v>
      </c>
      <c r="C235" s="272"/>
      <c r="D235" s="272"/>
      <c r="E235" s="54" t="s">
        <v>388</v>
      </c>
      <c r="F235" s="271"/>
      <c r="G235" s="128"/>
      <c r="H235" s="127">
        <v>10000</v>
      </c>
      <c r="I235" s="127">
        <v>20000</v>
      </c>
      <c r="J235" s="127">
        <v>30000</v>
      </c>
      <c r="K235" s="127">
        <v>30000</v>
      </c>
      <c r="L235" s="127">
        <f t="shared" si="37"/>
        <v>90000</v>
      </c>
      <c r="M235" s="127">
        <v>90000</v>
      </c>
      <c r="N235" s="127">
        <v>0</v>
      </c>
      <c r="O235" s="127">
        <v>0</v>
      </c>
      <c r="P235" s="127"/>
      <c r="Q235" s="271"/>
      <c r="R235" s="271"/>
      <c r="S235" s="271"/>
      <c r="T235" s="271"/>
      <c r="U235" s="127"/>
    </row>
    <row r="236" spans="1:21" s="145" customFormat="1" ht="33">
      <c r="A236" s="15" t="s">
        <v>1003</v>
      </c>
      <c r="B236" s="272" t="s">
        <v>1046</v>
      </c>
      <c r="C236" s="272"/>
      <c r="D236" s="272"/>
      <c r="E236" s="54" t="s">
        <v>375</v>
      </c>
      <c r="F236" s="271"/>
      <c r="G236" s="128" t="s">
        <v>376</v>
      </c>
      <c r="H236" s="102">
        <v>0</v>
      </c>
      <c r="I236" s="102">
        <v>0</v>
      </c>
      <c r="J236" s="102">
        <v>0</v>
      </c>
      <c r="K236" s="102">
        <v>0</v>
      </c>
      <c r="L236" s="102">
        <f t="shared" si="37"/>
        <v>0</v>
      </c>
      <c r="M236" s="102">
        <f aca="true" t="shared" si="40" ref="M236:O237">SUM(I236:L236)</f>
        <v>0</v>
      </c>
      <c r="N236" s="102">
        <f t="shared" si="40"/>
        <v>0</v>
      </c>
      <c r="O236" s="102">
        <f t="shared" si="40"/>
        <v>0</v>
      </c>
      <c r="P236" s="102"/>
      <c r="Q236" s="271"/>
      <c r="R236" s="271"/>
      <c r="S236" s="271"/>
      <c r="T236" s="271"/>
      <c r="U236" s="338" t="s">
        <v>875</v>
      </c>
    </row>
    <row r="237" spans="1:21" s="145" customFormat="1" ht="41.25">
      <c r="A237" s="15" t="s">
        <v>1004</v>
      </c>
      <c r="B237" s="272" t="s">
        <v>1047</v>
      </c>
      <c r="C237" s="272"/>
      <c r="D237" s="272"/>
      <c r="E237" s="54" t="s">
        <v>375</v>
      </c>
      <c r="F237" s="271"/>
      <c r="G237" s="128" t="s">
        <v>377</v>
      </c>
      <c r="H237" s="102">
        <v>0</v>
      </c>
      <c r="I237" s="102">
        <v>0</v>
      </c>
      <c r="J237" s="102">
        <v>0</v>
      </c>
      <c r="K237" s="102">
        <v>0</v>
      </c>
      <c r="L237" s="102">
        <f t="shared" si="37"/>
        <v>0</v>
      </c>
      <c r="M237" s="102">
        <f t="shared" si="40"/>
        <v>0</v>
      </c>
      <c r="N237" s="102">
        <f t="shared" si="40"/>
        <v>0</v>
      </c>
      <c r="O237" s="102">
        <f t="shared" si="40"/>
        <v>0</v>
      </c>
      <c r="P237" s="102"/>
      <c r="Q237" s="271"/>
      <c r="R237" s="271"/>
      <c r="S237" s="271"/>
      <c r="T237" s="271"/>
      <c r="U237" s="339"/>
    </row>
    <row r="238" spans="1:21" s="145" customFormat="1" ht="40.5">
      <c r="A238" s="15" t="s">
        <v>1005</v>
      </c>
      <c r="B238" s="272" t="s">
        <v>1048</v>
      </c>
      <c r="C238" s="272"/>
      <c r="D238" s="272"/>
      <c r="E238" s="54" t="s">
        <v>378</v>
      </c>
      <c r="F238" s="271"/>
      <c r="G238" s="128" t="s">
        <v>379</v>
      </c>
      <c r="H238" s="271">
        <v>250000</v>
      </c>
      <c r="I238" s="271">
        <v>250000</v>
      </c>
      <c r="J238" s="271">
        <v>250000</v>
      </c>
      <c r="K238" s="271">
        <v>250000</v>
      </c>
      <c r="L238" s="271">
        <f t="shared" si="37"/>
        <v>1000000</v>
      </c>
      <c r="M238" s="271">
        <v>360000</v>
      </c>
      <c r="N238" s="271">
        <v>0</v>
      </c>
      <c r="O238" s="271">
        <f>L238-M238</f>
        <v>640000</v>
      </c>
      <c r="P238" s="271"/>
      <c r="Q238" s="271">
        <v>1750000</v>
      </c>
      <c r="R238" s="271">
        <v>630000</v>
      </c>
      <c r="S238" s="271">
        <f>Q238-R238</f>
        <v>1120000</v>
      </c>
      <c r="T238" s="271" t="s">
        <v>380</v>
      </c>
      <c r="U238" s="339"/>
    </row>
    <row r="239" spans="1:21" s="145" customFormat="1" ht="33">
      <c r="A239" s="15" t="s">
        <v>1006</v>
      </c>
      <c r="B239" s="272" t="s">
        <v>1049</v>
      </c>
      <c r="C239" s="272"/>
      <c r="D239" s="272"/>
      <c r="E239" s="54" t="s">
        <v>375</v>
      </c>
      <c r="F239" s="271"/>
      <c r="G239" s="128" t="s">
        <v>377</v>
      </c>
      <c r="H239" s="271">
        <v>0</v>
      </c>
      <c r="I239" s="271">
        <v>0</v>
      </c>
      <c r="J239" s="271">
        <v>0</v>
      </c>
      <c r="K239" s="271">
        <v>0</v>
      </c>
      <c r="L239" s="271">
        <f t="shared" si="37"/>
        <v>0</v>
      </c>
      <c r="M239" s="271">
        <f>SUM(I239:L239)</f>
        <v>0</v>
      </c>
      <c r="N239" s="271">
        <f>SUM(J239:M239)</f>
        <v>0</v>
      </c>
      <c r="O239" s="271">
        <f>SUM(K239:N239)</f>
        <v>0</v>
      </c>
      <c r="P239" s="271"/>
      <c r="Q239" s="271"/>
      <c r="R239" s="271"/>
      <c r="S239" s="271"/>
      <c r="T239" s="271"/>
      <c r="U239" s="340"/>
    </row>
    <row r="240" spans="1:21" s="145" customFormat="1" ht="90">
      <c r="A240" s="15" t="s">
        <v>1007</v>
      </c>
      <c r="B240" s="272" t="s">
        <v>1050</v>
      </c>
      <c r="C240" s="272"/>
      <c r="D240" s="272"/>
      <c r="E240" s="54" t="s">
        <v>996</v>
      </c>
      <c r="F240" s="271"/>
      <c r="G240" s="128" t="s">
        <v>292</v>
      </c>
      <c r="H240" s="132">
        <v>381100</v>
      </c>
      <c r="I240" s="132">
        <v>381100</v>
      </c>
      <c r="J240" s="132">
        <v>381100</v>
      </c>
      <c r="K240" s="132">
        <v>381100</v>
      </c>
      <c r="L240" s="132">
        <f>SUM(H240:K240)</f>
        <v>1524400</v>
      </c>
      <c r="M240" s="132">
        <v>380000</v>
      </c>
      <c r="N240" s="132"/>
      <c r="O240" s="132">
        <v>1144400</v>
      </c>
      <c r="P240" s="271" t="s">
        <v>290</v>
      </c>
      <c r="Q240" s="271">
        <v>710000</v>
      </c>
      <c r="R240" s="271">
        <v>2667700</v>
      </c>
      <c r="S240" s="271">
        <v>1957700</v>
      </c>
      <c r="T240" s="271" t="s">
        <v>291</v>
      </c>
      <c r="U240" s="271" t="s">
        <v>976</v>
      </c>
    </row>
    <row r="241" spans="1:21" s="228" customFormat="1" ht="39.75" customHeight="1">
      <c r="A241" s="208" t="s">
        <v>1008</v>
      </c>
      <c r="B241" s="215" t="s">
        <v>1097</v>
      </c>
      <c r="C241" s="215"/>
      <c r="D241" s="215"/>
      <c r="E241" s="217" t="s">
        <v>566</v>
      </c>
      <c r="F241" s="213" t="s">
        <v>203</v>
      </c>
      <c r="G241" s="235" t="s">
        <v>832</v>
      </c>
      <c r="H241" s="213">
        <v>40000</v>
      </c>
      <c r="I241" s="213">
        <v>40000</v>
      </c>
      <c r="J241" s="213">
        <v>30000</v>
      </c>
      <c r="K241" s="213">
        <v>20000</v>
      </c>
      <c r="L241" s="213">
        <f t="shared" si="37"/>
        <v>130000</v>
      </c>
      <c r="M241" s="213">
        <v>90000</v>
      </c>
      <c r="N241" s="213"/>
      <c r="O241" s="213">
        <v>40000</v>
      </c>
      <c r="P241" s="213"/>
      <c r="Q241" s="213">
        <v>130000</v>
      </c>
      <c r="R241" s="213"/>
      <c r="S241" s="213"/>
      <c r="T241" s="213"/>
      <c r="U241" s="213"/>
    </row>
    <row r="242" spans="1:21" s="41" customFormat="1" ht="90.75">
      <c r="A242" s="6" t="s">
        <v>114</v>
      </c>
      <c r="B242" s="4" t="s">
        <v>654</v>
      </c>
      <c r="C242" s="12"/>
      <c r="D242" s="12"/>
      <c r="E242" s="203" t="s">
        <v>100</v>
      </c>
      <c r="F242" s="99"/>
      <c r="G242" s="81" t="s">
        <v>245</v>
      </c>
      <c r="H242" s="99">
        <f>SUM(H243:H246)</f>
        <v>511500</v>
      </c>
      <c r="I242" s="99">
        <f aca="true" t="shared" si="41" ref="I242:O242">SUM(I243:I246)</f>
        <v>531500</v>
      </c>
      <c r="J242" s="99">
        <f t="shared" si="41"/>
        <v>551500</v>
      </c>
      <c r="K242" s="99">
        <f t="shared" si="41"/>
        <v>451500</v>
      </c>
      <c r="L242" s="99">
        <f t="shared" si="37"/>
        <v>2046000</v>
      </c>
      <c r="M242" s="99">
        <f t="shared" si="41"/>
        <v>2046000</v>
      </c>
      <c r="N242" s="99">
        <f t="shared" si="41"/>
        <v>0</v>
      </c>
      <c r="O242" s="99">
        <f t="shared" si="41"/>
        <v>0</v>
      </c>
      <c r="P242" s="99"/>
      <c r="Q242" s="99">
        <v>11969632</v>
      </c>
      <c r="R242" s="99">
        <v>10499632</v>
      </c>
      <c r="S242" s="99">
        <v>1500000</v>
      </c>
      <c r="T242" s="99" t="s">
        <v>0</v>
      </c>
      <c r="U242" s="99"/>
    </row>
    <row r="243" spans="1:21" s="145" customFormat="1" ht="34.5" customHeight="1">
      <c r="A243" s="15" t="s">
        <v>425</v>
      </c>
      <c r="B243" s="272" t="s">
        <v>780</v>
      </c>
      <c r="C243" s="272"/>
      <c r="D243" s="272"/>
      <c r="E243" s="54" t="s">
        <v>394</v>
      </c>
      <c r="F243" s="271"/>
      <c r="G243" s="54" t="s">
        <v>426</v>
      </c>
      <c r="H243" s="271">
        <v>10000</v>
      </c>
      <c r="I243" s="271">
        <v>20000</v>
      </c>
      <c r="J243" s="271">
        <v>30000</v>
      </c>
      <c r="K243" s="271">
        <v>0</v>
      </c>
      <c r="L243" s="271">
        <f t="shared" si="37"/>
        <v>60000</v>
      </c>
      <c r="M243" s="271">
        <v>60000</v>
      </c>
      <c r="N243" s="271">
        <v>0</v>
      </c>
      <c r="O243" s="271">
        <v>0</v>
      </c>
      <c r="P243" s="271"/>
      <c r="Q243" s="271"/>
      <c r="R243" s="271"/>
      <c r="S243" s="271"/>
      <c r="T243" s="271"/>
      <c r="U243" s="271"/>
    </row>
    <row r="244" spans="1:21" s="145" customFormat="1" ht="49.5">
      <c r="A244" s="15" t="s">
        <v>391</v>
      </c>
      <c r="B244" s="272" t="s">
        <v>780</v>
      </c>
      <c r="C244" s="272"/>
      <c r="D244" s="272"/>
      <c r="E244" s="54" t="s">
        <v>394</v>
      </c>
      <c r="F244" s="271"/>
      <c r="G244" s="128" t="s">
        <v>997</v>
      </c>
      <c r="H244" s="127">
        <v>50000</v>
      </c>
      <c r="I244" s="127">
        <v>60000</v>
      </c>
      <c r="J244" s="127">
        <v>70000</v>
      </c>
      <c r="K244" s="127">
        <v>0</v>
      </c>
      <c r="L244" s="127">
        <f t="shared" si="37"/>
        <v>180000</v>
      </c>
      <c r="M244" s="127">
        <v>180000</v>
      </c>
      <c r="N244" s="127"/>
      <c r="O244" s="127"/>
      <c r="P244" s="127"/>
      <c r="Q244" s="271"/>
      <c r="R244" s="271"/>
      <c r="S244" s="271"/>
      <c r="T244" s="271"/>
      <c r="U244" s="127"/>
    </row>
    <row r="245" spans="1:21" s="145" customFormat="1" ht="28.5" customHeight="1">
      <c r="A245" s="15" t="s">
        <v>392</v>
      </c>
      <c r="B245" s="272" t="s">
        <v>1098</v>
      </c>
      <c r="C245" s="272"/>
      <c r="D245" s="272"/>
      <c r="E245" s="54" t="s">
        <v>394</v>
      </c>
      <c r="F245" s="271"/>
      <c r="G245" s="128" t="s">
        <v>997</v>
      </c>
      <c r="H245" s="127"/>
      <c r="I245" s="127"/>
      <c r="J245" s="127"/>
      <c r="K245" s="127"/>
      <c r="L245" s="127">
        <f t="shared" si="37"/>
        <v>0</v>
      </c>
      <c r="M245" s="127"/>
      <c r="N245" s="127"/>
      <c r="O245" s="127"/>
      <c r="P245" s="127"/>
      <c r="Q245" s="271"/>
      <c r="R245" s="271"/>
      <c r="S245" s="271"/>
      <c r="T245" s="271"/>
      <c r="U245" s="127"/>
    </row>
    <row r="246" spans="1:21" s="145" customFormat="1" ht="36" customHeight="1">
      <c r="A246" s="15" t="s">
        <v>393</v>
      </c>
      <c r="B246" s="272" t="s">
        <v>1099</v>
      </c>
      <c r="C246" s="272"/>
      <c r="D246" s="272"/>
      <c r="E246" s="262" t="s">
        <v>394</v>
      </c>
      <c r="F246" s="271"/>
      <c r="G246" s="128"/>
      <c r="H246" s="127">
        <v>451500</v>
      </c>
      <c r="I246" s="127">
        <v>451500</v>
      </c>
      <c r="J246" s="127">
        <v>451500</v>
      </c>
      <c r="K246" s="127">
        <v>451500</v>
      </c>
      <c r="L246" s="127">
        <f t="shared" si="37"/>
        <v>1806000</v>
      </c>
      <c r="M246" s="127">
        <v>1806000</v>
      </c>
      <c r="N246" s="127"/>
      <c r="O246" s="127"/>
      <c r="P246" s="127"/>
      <c r="Q246" s="271"/>
      <c r="R246" s="271"/>
      <c r="S246" s="271"/>
      <c r="T246" s="271"/>
      <c r="U246" s="127"/>
    </row>
    <row r="247" spans="1:21" s="228" customFormat="1" ht="42.75" customHeight="1">
      <c r="A247" s="208" t="s">
        <v>995</v>
      </c>
      <c r="B247" s="215" t="s">
        <v>1097</v>
      </c>
      <c r="C247" s="215"/>
      <c r="D247" s="215"/>
      <c r="E247" s="217"/>
      <c r="F247" s="213"/>
      <c r="G247" s="235" t="s">
        <v>833</v>
      </c>
      <c r="H247" s="213">
        <v>2360000</v>
      </c>
      <c r="I247" s="213">
        <v>350000</v>
      </c>
      <c r="J247" s="213">
        <v>350000</v>
      </c>
      <c r="K247" s="213">
        <v>350000</v>
      </c>
      <c r="L247" s="213">
        <v>3410000</v>
      </c>
      <c r="M247" s="213">
        <v>1210000</v>
      </c>
      <c r="N247" s="213">
        <v>0</v>
      </c>
      <c r="O247" s="213">
        <v>2200000</v>
      </c>
      <c r="P247" s="213"/>
      <c r="Q247" s="213">
        <v>3800000</v>
      </c>
      <c r="R247" s="213">
        <v>1500000</v>
      </c>
      <c r="S247" s="213">
        <v>500000</v>
      </c>
      <c r="T247" s="213">
        <v>0</v>
      </c>
      <c r="U247" s="213"/>
    </row>
    <row r="248" spans="1:21" s="41" customFormat="1" ht="69" customHeight="1">
      <c r="A248" s="6" t="s">
        <v>153</v>
      </c>
      <c r="B248" s="4" t="s">
        <v>653</v>
      </c>
      <c r="C248" s="4"/>
      <c r="D248" s="4"/>
      <c r="E248" s="47" t="s">
        <v>154</v>
      </c>
      <c r="F248" s="97"/>
      <c r="G248" s="122" t="s">
        <v>246</v>
      </c>
      <c r="H248" s="97">
        <f>SUM(H249:H252)</f>
        <v>50000</v>
      </c>
      <c r="I248" s="97">
        <f aca="true" t="shared" si="42" ref="I248:O248">SUM(I249:I252)</f>
        <v>100000</v>
      </c>
      <c r="J248" s="97">
        <f t="shared" si="42"/>
        <v>100000</v>
      </c>
      <c r="K248" s="97">
        <f t="shared" si="42"/>
        <v>100000</v>
      </c>
      <c r="L248" s="97">
        <f t="shared" si="37"/>
        <v>350000</v>
      </c>
      <c r="M248" s="97">
        <f t="shared" si="42"/>
        <v>350000</v>
      </c>
      <c r="N248" s="97">
        <f t="shared" si="42"/>
        <v>0</v>
      </c>
      <c r="O248" s="97">
        <f t="shared" si="42"/>
        <v>0</v>
      </c>
      <c r="P248" s="97"/>
      <c r="Q248" s="97">
        <v>2300000</v>
      </c>
      <c r="R248" s="97">
        <v>1800000</v>
      </c>
      <c r="S248" s="97">
        <v>500000</v>
      </c>
      <c r="T248" s="97" t="s">
        <v>0</v>
      </c>
      <c r="U248" s="97"/>
    </row>
    <row r="249" spans="1:21" s="41" customFormat="1" ht="33">
      <c r="A249" s="17" t="s">
        <v>182</v>
      </c>
      <c r="B249" s="272" t="s">
        <v>781</v>
      </c>
      <c r="C249" s="10"/>
      <c r="D249" s="10"/>
      <c r="E249" s="52" t="s">
        <v>156</v>
      </c>
      <c r="F249" s="101" t="s">
        <v>204</v>
      </c>
      <c r="G249" s="17" t="s">
        <v>273</v>
      </c>
      <c r="H249" s="102">
        <v>0</v>
      </c>
      <c r="I249" s="102">
        <v>0</v>
      </c>
      <c r="J249" s="102">
        <v>0</v>
      </c>
      <c r="K249" s="102">
        <v>0</v>
      </c>
      <c r="L249" s="102">
        <f t="shared" si="37"/>
        <v>0</v>
      </c>
      <c r="M249" s="102">
        <v>0</v>
      </c>
      <c r="N249" s="102">
        <v>0</v>
      </c>
      <c r="O249" s="102">
        <v>0</v>
      </c>
      <c r="P249" s="102"/>
      <c r="Q249" s="101"/>
      <c r="R249" s="101"/>
      <c r="S249" s="101"/>
      <c r="T249" s="101"/>
      <c r="U249" s="102"/>
    </row>
    <row r="250" spans="1:21" s="41" customFormat="1" ht="33">
      <c r="A250" s="17" t="s">
        <v>183</v>
      </c>
      <c r="B250" s="272" t="s">
        <v>782</v>
      </c>
      <c r="C250" s="10"/>
      <c r="D250" s="10"/>
      <c r="E250" s="52" t="s">
        <v>157</v>
      </c>
      <c r="F250" s="101" t="s">
        <v>204</v>
      </c>
      <c r="G250" s="17" t="s">
        <v>274</v>
      </c>
      <c r="H250" s="102">
        <v>0</v>
      </c>
      <c r="I250" s="102">
        <v>0</v>
      </c>
      <c r="J250" s="102">
        <v>0</v>
      </c>
      <c r="K250" s="102">
        <v>0</v>
      </c>
      <c r="L250" s="102">
        <f t="shared" si="37"/>
        <v>0</v>
      </c>
      <c r="M250" s="102">
        <v>0</v>
      </c>
      <c r="N250" s="102">
        <v>0</v>
      </c>
      <c r="O250" s="102">
        <v>0</v>
      </c>
      <c r="P250" s="102"/>
      <c r="Q250" s="101"/>
      <c r="R250" s="101"/>
      <c r="S250" s="101"/>
      <c r="T250" s="101"/>
      <c r="U250" s="102"/>
    </row>
    <row r="251" spans="1:21" s="41" customFormat="1" ht="33">
      <c r="A251" s="17" t="s">
        <v>184</v>
      </c>
      <c r="B251" s="272" t="s">
        <v>783</v>
      </c>
      <c r="C251" s="10"/>
      <c r="D251" s="10"/>
      <c r="E251" s="52" t="s">
        <v>130</v>
      </c>
      <c r="F251" s="101" t="s">
        <v>204</v>
      </c>
      <c r="G251" s="17" t="s">
        <v>280</v>
      </c>
      <c r="H251" s="271">
        <v>50000</v>
      </c>
      <c r="I251" s="271">
        <v>100000</v>
      </c>
      <c r="J251" s="271">
        <v>100000</v>
      </c>
      <c r="K251" s="271">
        <v>100000</v>
      </c>
      <c r="L251" s="271">
        <f t="shared" si="37"/>
        <v>350000</v>
      </c>
      <c r="M251" s="271">
        <v>350000</v>
      </c>
      <c r="N251" s="271">
        <v>0</v>
      </c>
      <c r="O251" s="271">
        <v>0</v>
      </c>
      <c r="P251" s="271"/>
      <c r="Q251" s="101"/>
      <c r="R251" s="101"/>
      <c r="S251" s="101"/>
      <c r="T251" s="101"/>
      <c r="U251" s="102"/>
    </row>
    <row r="252" spans="1:21" s="41" customFormat="1" ht="21" customHeight="1">
      <c r="A252" s="17" t="s">
        <v>185</v>
      </c>
      <c r="B252" s="272" t="s">
        <v>784</v>
      </c>
      <c r="C252" s="10"/>
      <c r="D252" s="10"/>
      <c r="E252" s="52" t="s">
        <v>155</v>
      </c>
      <c r="F252" s="101" t="s">
        <v>203</v>
      </c>
      <c r="G252" s="17" t="s">
        <v>275</v>
      </c>
      <c r="H252" s="102">
        <v>0</v>
      </c>
      <c r="I252" s="102">
        <v>0</v>
      </c>
      <c r="J252" s="102">
        <v>0</v>
      </c>
      <c r="K252" s="102">
        <v>0</v>
      </c>
      <c r="L252" s="102">
        <f t="shared" si="37"/>
        <v>0</v>
      </c>
      <c r="M252" s="102">
        <v>0</v>
      </c>
      <c r="N252" s="102">
        <v>0</v>
      </c>
      <c r="O252" s="102">
        <v>0</v>
      </c>
      <c r="P252" s="102"/>
      <c r="Q252" s="101"/>
      <c r="R252" s="101"/>
      <c r="S252" s="101"/>
      <c r="T252" s="101"/>
      <c r="U252" s="102"/>
    </row>
    <row r="253" spans="1:21" s="223" customFormat="1" ht="39.75" customHeight="1">
      <c r="A253" s="247" t="s">
        <v>605</v>
      </c>
      <c r="B253" s="215" t="s">
        <v>783</v>
      </c>
      <c r="C253" s="219"/>
      <c r="D253" s="219"/>
      <c r="E253" s="220" t="s">
        <v>401</v>
      </c>
      <c r="F253" s="221" t="s">
        <v>403</v>
      </c>
      <c r="G253" s="247" t="s">
        <v>404</v>
      </c>
      <c r="H253" s="221">
        <v>100000</v>
      </c>
      <c r="I253" s="221">
        <v>100000</v>
      </c>
      <c r="J253" s="221">
        <v>100000</v>
      </c>
      <c r="K253" s="221">
        <v>50000</v>
      </c>
      <c r="L253" s="221">
        <f t="shared" si="37"/>
        <v>350000</v>
      </c>
      <c r="M253" s="221">
        <v>500000</v>
      </c>
      <c r="N253" s="221">
        <v>0</v>
      </c>
      <c r="O253" s="221">
        <v>0</v>
      </c>
      <c r="P253" s="221"/>
      <c r="Q253" s="221">
        <v>1500000</v>
      </c>
      <c r="R253" s="221">
        <v>1000000</v>
      </c>
      <c r="S253" s="221"/>
      <c r="T253" s="221"/>
      <c r="U253" s="221"/>
    </row>
    <row r="254" spans="1:21" s="223" customFormat="1" ht="32.25" customHeight="1">
      <c r="A254" s="247" t="s">
        <v>604</v>
      </c>
      <c r="B254" s="215" t="s">
        <v>784</v>
      </c>
      <c r="C254" s="219"/>
      <c r="D254" s="219"/>
      <c r="E254" s="220" t="s">
        <v>401</v>
      </c>
      <c r="F254" s="221" t="s">
        <v>402</v>
      </c>
      <c r="G254" s="247" t="s">
        <v>275</v>
      </c>
      <c r="H254" s="221">
        <v>0</v>
      </c>
      <c r="I254" s="221">
        <v>0</v>
      </c>
      <c r="J254" s="221">
        <v>0</v>
      </c>
      <c r="K254" s="221">
        <v>0</v>
      </c>
      <c r="L254" s="221">
        <f t="shared" si="37"/>
        <v>0</v>
      </c>
      <c r="M254" s="221">
        <v>0</v>
      </c>
      <c r="N254" s="221">
        <v>0</v>
      </c>
      <c r="O254" s="221">
        <v>0</v>
      </c>
      <c r="P254" s="221"/>
      <c r="Q254" s="221">
        <v>100000</v>
      </c>
      <c r="R254" s="221">
        <v>100000</v>
      </c>
      <c r="S254" s="221"/>
      <c r="T254" s="221"/>
      <c r="U254" s="221"/>
    </row>
    <row r="255" spans="1:21" ht="64.5" customHeight="1">
      <c r="A255" s="6" t="s">
        <v>113</v>
      </c>
      <c r="B255" s="4" t="s">
        <v>652</v>
      </c>
      <c r="C255" s="27"/>
      <c r="D255" s="27"/>
      <c r="E255" s="203" t="s">
        <v>101</v>
      </c>
      <c r="F255" s="172"/>
      <c r="G255" s="81" t="s">
        <v>247</v>
      </c>
      <c r="H255" s="97">
        <f>SUM(H256:H261)</f>
        <v>330000</v>
      </c>
      <c r="I255" s="97">
        <f aca="true" t="shared" si="43" ref="I255:O255">SUM(I256:I261)</f>
        <v>595000</v>
      </c>
      <c r="J255" s="97">
        <f t="shared" si="43"/>
        <v>805000</v>
      </c>
      <c r="K255" s="97">
        <f t="shared" si="43"/>
        <v>1000000</v>
      </c>
      <c r="L255" s="97">
        <f t="shared" si="43"/>
        <v>2730000</v>
      </c>
      <c r="M255" s="97">
        <f t="shared" si="43"/>
        <v>2730000</v>
      </c>
      <c r="N255" s="97">
        <f t="shared" si="43"/>
        <v>0</v>
      </c>
      <c r="O255" s="97">
        <f t="shared" si="43"/>
        <v>0</v>
      </c>
      <c r="P255" s="97"/>
      <c r="Q255" s="97">
        <v>5000000</v>
      </c>
      <c r="R255" s="97">
        <v>5000000</v>
      </c>
      <c r="S255" s="97">
        <v>0</v>
      </c>
      <c r="T255" s="97" t="s">
        <v>10</v>
      </c>
      <c r="U255" s="97"/>
    </row>
    <row r="256" spans="1:21" ht="32.25" customHeight="1">
      <c r="A256" s="5" t="s">
        <v>842</v>
      </c>
      <c r="B256" s="272" t="s">
        <v>785</v>
      </c>
      <c r="C256" s="272"/>
      <c r="D256" s="272"/>
      <c r="E256" s="54" t="s">
        <v>850</v>
      </c>
      <c r="F256" s="271"/>
      <c r="G256" s="128"/>
      <c r="H256" s="98">
        <v>0</v>
      </c>
      <c r="I256" s="98">
        <v>0</v>
      </c>
      <c r="J256" s="98">
        <v>0</v>
      </c>
      <c r="K256" s="98">
        <v>0</v>
      </c>
      <c r="L256" s="98">
        <f t="shared" si="37"/>
        <v>0</v>
      </c>
      <c r="M256" s="98">
        <v>0</v>
      </c>
      <c r="N256" s="98">
        <f>SUM(J256:M256)</f>
        <v>0</v>
      </c>
      <c r="O256" s="98">
        <v>0</v>
      </c>
      <c r="P256" s="98"/>
      <c r="Q256" s="271"/>
      <c r="R256" s="271"/>
      <c r="S256" s="271"/>
      <c r="T256" s="271"/>
      <c r="U256" s="98"/>
    </row>
    <row r="257" spans="1:21" ht="34.5" customHeight="1">
      <c r="A257" s="5" t="s">
        <v>599</v>
      </c>
      <c r="B257" s="272" t="s">
        <v>786</v>
      </c>
      <c r="C257" s="272"/>
      <c r="D257" s="272"/>
      <c r="E257" s="54" t="s">
        <v>850</v>
      </c>
      <c r="F257" s="271"/>
      <c r="G257" s="128"/>
      <c r="H257" s="98">
        <v>15000</v>
      </c>
      <c r="I257" s="98">
        <v>50000</v>
      </c>
      <c r="J257" s="98">
        <v>50000</v>
      </c>
      <c r="K257" s="98">
        <v>70000</v>
      </c>
      <c r="L257" s="98">
        <f t="shared" si="37"/>
        <v>185000</v>
      </c>
      <c r="M257" s="98">
        <v>185000</v>
      </c>
      <c r="N257" s="98">
        <v>0</v>
      </c>
      <c r="O257" s="98">
        <v>0</v>
      </c>
      <c r="P257" s="98"/>
      <c r="Q257" s="271"/>
      <c r="R257" s="271"/>
      <c r="S257" s="271"/>
      <c r="T257" s="271"/>
      <c r="U257" s="98"/>
    </row>
    <row r="258" spans="1:21" ht="35.25" customHeight="1">
      <c r="A258" s="5" t="s">
        <v>600</v>
      </c>
      <c r="B258" s="272" t="s">
        <v>787</v>
      </c>
      <c r="C258" s="272"/>
      <c r="D258" s="272"/>
      <c r="E258" s="54" t="s">
        <v>850</v>
      </c>
      <c r="F258" s="271"/>
      <c r="G258" s="128"/>
      <c r="H258" s="98">
        <v>294000</v>
      </c>
      <c r="I258" s="98">
        <v>500000</v>
      </c>
      <c r="J258" s="98">
        <v>700000</v>
      </c>
      <c r="K258" s="98">
        <v>800000</v>
      </c>
      <c r="L258" s="98">
        <f t="shared" si="37"/>
        <v>2294000</v>
      </c>
      <c r="M258" s="98">
        <v>2294000</v>
      </c>
      <c r="N258" s="98">
        <v>0</v>
      </c>
      <c r="O258" s="98">
        <v>0</v>
      </c>
      <c r="P258" s="98"/>
      <c r="Q258" s="271"/>
      <c r="R258" s="271"/>
      <c r="S258" s="271"/>
      <c r="T258" s="271"/>
      <c r="U258" s="98"/>
    </row>
    <row r="259" spans="1:21" ht="30" customHeight="1">
      <c r="A259" s="5" t="s">
        <v>601</v>
      </c>
      <c r="B259" s="272" t="s">
        <v>788</v>
      </c>
      <c r="C259" s="272"/>
      <c r="D259" s="272"/>
      <c r="E259" s="54" t="s">
        <v>850</v>
      </c>
      <c r="F259" s="271"/>
      <c r="G259" s="128"/>
      <c r="H259" s="98">
        <v>15000</v>
      </c>
      <c r="I259" s="98">
        <v>25000</v>
      </c>
      <c r="J259" s="98">
        <v>25000</v>
      </c>
      <c r="K259" s="98">
        <v>30000</v>
      </c>
      <c r="L259" s="98">
        <f t="shared" si="37"/>
        <v>95000</v>
      </c>
      <c r="M259" s="98">
        <v>95000</v>
      </c>
      <c r="N259" s="98">
        <v>0</v>
      </c>
      <c r="O259" s="98">
        <v>0</v>
      </c>
      <c r="P259" s="98"/>
      <c r="Q259" s="271"/>
      <c r="R259" s="271"/>
      <c r="S259" s="271"/>
      <c r="T259" s="271"/>
      <c r="U259" s="98"/>
    </row>
    <row r="260" spans="1:21" ht="19.5" customHeight="1">
      <c r="A260" s="5" t="s">
        <v>602</v>
      </c>
      <c r="B260" s="272" t="s">
        <v>789</v>
      </c>
      <c r="C260" s="272"/>
      <c r="D260" s="272"/>
      <c r="E260" s="54" t="s">
        <v>850</v>
      </c>
      <c r="F260" s="271"/>
      <c r="G260" s="128"/>
      <c r="H260" s="98">
        <v>0</v>
      </c>
      <c r="I260" s="98">
        <v>0</v>
      </c>
      <c r="J260" s="98">
        <v>0</v>
      </c>
      <c r="K260" s="98">
        <v>0</v>
      </c>
      <c r="L260" s="98">
        <f aca="true" t="shared" si="44" ref="L260:L323">SUM(H260:K260)</f>
        <v>0</v>
      </c>
      <c r="M260" s="98">
        <v>0</v>
      </c>
      <c r="N260" s="98">
        <v>0</v>
      </c>
      <c r="O260" s="98">
        <v>0</v>
      </c>
      <c r="P260" s="98"/>
      <c r="Q260" s="271"/>
      <c r="R260" s="271"/>
      <c r="S260" s="271"/>
      <c r="T260" s="271"/>
      <c r="U260" s="98"/>
    </row>
    <row r="261" spans="1:21" ht="40.5" customHeight="1">
      <c r="A261" s="5" t="s">
        <v>603</v>
      </c>
      <c r="B261" s="272" t="s">
        <v>790</v>
      </c>
      <c r="C261" s="272"/>
      <c r="D261" s="272"/>
      <c r="E261" s="54" t="s">
        <v>565</v>
      </c>
      <c r="F261" s="271"/>
      <c r="G261" s="272" t="s">
        <v>564</v>
      </c>
      <c r="H261" s="98">
        <v>6000</v>
      </c>
      <c r="I261" s="98">
        <v>20000</v>
      </c>
      <c r="J261" s="98">
        <v>30000</v>
      </c>
      <c r="K261" s="98">
        <v>100000</v>
      </c>
      <c r="L261" s="98">
        <f t="shared" si="44"/>
        <v>156000</v>
      </c>
      <c r="M261" s="98">
        <v>156000</v>
      </c>
      <c r="N261" s="98">
        <v>0</v>
      </c>
      <c r="O261" s="98">
        <v>0</v>
      </c>
      <c r="P261" s="98"/>
      <c r="Q261" s="271"/>
      <c r="R261" s="271">
        <v>500000</v>
      </c>
      <c r="S261" s="271">
        <v>5000000</v>
      </c>
      <c r="T261" s="271"/>
      <c r="U261" s="98"/>
    </row>
    <row r="262" spans="1:21" s="248" customFormat="1" ht="40.5" customHeight="1">
      <c r="A262" s="208" t="s">
        <v>895</v>
      </c>
      <c r="B262" s="215" t="s">
        <v>1097</v>
      </c>
      <c r="C262" s="215"/>
      <c r="D262" s="215"/>
      <c r="E262" s="217"/>
      <c r="F262" s="213"/>
      <c r="G262" s="215" t="s">
        <v>834</v>
      </c>
      <c r="H262" s="246">
        <v>70000</v>
      </c>
      <c r="I262" s="246">
        <v>70000</v>
      </c>
      <c r="J262" s="246">
        <v>70000</v>
      </c>
      <c r="K262" s="246">
        <v>70000</v>
      </c>
      <c r="L262" s="246">
        <f t="shared" si="44"/>
        <v>280000</v>
      </c>
      <c r="M262" s="246">
        <v>260000</v>
      </c>
      <c r="N262" s="246">
        <v>0</v>
      </c>
      <c r="O262" s="246">
        <v>20000</v>
      </c>
      <c r="P262" s="246"/>
      <c r="Q262" s="246">
        <v>80000</v>
      </c>
      <c r="R262" s="213"/>
      <c r="S262" s="213"/>
      <c r="T262" s="213"/>
      <c r="U262" s="213"/>
    </row>
    <row r="263" spans="1:21" ht="78" customHeight="1">
      <c r="A263" s="6" t="s">
        <v>128</v>
      </c>
      <c r="B263" s="4" t="s">
        <v>651</v>
      </c>
      <c r="C263" s="12"/>
      <c r="D263" s="12"/>
      <c r="E263" s="203" t="s">
        <v>102</v>
      </c>
      <c r="F263" s="99"/>
      <c r="G263" s="81" t="s">
        <v>248</v>
      </c>
      <c r="H263" s="97">
        <f>H264+H265+H266+H267+H268+H269+H270+H271+H272</f>
        <v>15440000</v>
      </c>
      <c r="I263" s="97">
        <f aca="true" t="shared" si="45" ref="I263:O263">I264+I265+I266+I267+I268+I269+I270+I271+I272</f>
        <v>15640000</v>
      </c>
      <c r="J263" s="97">
        <f t="shared" si="45"/>
        <v>16140000</v>
      </c>
      <c r="K263" s="97">
        <f t="shared" si="45"/>
        <v>16940000</v>
      </c>
      <c r="L263" s="97">
        <f t="shared" si="45"/>
        <v>64160000</v>
      </c>
      <c r="M263" s="97">
        <f t="shared" si="45"/>
        <v>64160000</v>
      </c>
      <c r="N263" s="97">
        <f t="shared" si="45"/>
        <v>0</v>
      </c>
      <c r="O263" s="97">
        <f t="shared" si="45"/>
        <v>0</v>
      </c>
      <c r="P263" s="97"/>
      <c r="Q263" s="97">
        <v>61170000</v>
      </c>
      <c r="R263" s="97">
        <v>61170000</v>
      </c>
      <c r="S263" s="97">
        <v>0</v>
      </c>
      <c r="T263" s="97" t="s">
        <v>10</v>
      </c>
      <c r="U263" s="97"/>
    </row>
    <row r="264" spans="1:21" ht="37.5" customHeight="1">
      <c r="A264" s="266" t="s">
        <v>427</v>
      </c>
      <c r="B264" s="272" t="s">
        <v>791</v>
      </c>
      <c r="C264" s="244"/>
      <c r="D264" s="244"/>
      <c r="E264" s="54" t="s">
        <v>977</v>
      </c>
      <c r="F264" s="249"/>
      <c r="G264" s="266" t="s">
        <v>427</v>
      </c>
      <c r="H264" s="271">
        <v>1300000</v>
      </c>
      <c r="I264" s="271">
        <v>1500000</v>
      </c>
      <c r="J264" s="271">
        <v>2000000</v>
      </c>
      <c r="K264" s="271">
        <v>2800000</v>
      </c>
      <c r="L264" s="271">
        <f t="shared" si="44"/>
        <v>7600000</v>
      </c>
      <c r="M264" s="271">
        <v>7600000</v>
      </c>
      <c r="N264" s="271">
        <f>SUM(N265:N272)</f>
        <v>0</v>
      </c>
      <c r="O264" s="271">
        <f>SUM(O265:O272)</f>
        <v>0</v>
      </c>
      <c r="P264" s="271"/>
      <c r="Q264" s="271">
        <v>21600000</v>
      </c>
      <c r="R264" s="271">
        <v>21600000</v>
      </c>
      <c r="S264" s="271">
        <v>0</v>
      </c>
      <c r="T264" s="271" t="s">
        <v>10</v>
      </c>
      <c r="U264" s="271"/>
    </row>
    <row r="265" spans="1:21" ht="36.75" customHeight="1">
      <c r="A265" s="128" t="s">
        <v>348</v>
      </c>
      <c r="B265" s="272" t="s">
        <v>1051</v>
      </c>
      <c r="C265" s="244"/>
      <c r="D265" s="244"/>
      <c r="E265" s="54" t="s">
        <v>977</v>
      </c>
      <c r="F265" s="249"/>
      <c r="G265" s="128" t="s">
        <v>348</v>
      </c>
      <c r="H265" s="271">
        <v>650000</v>
      </c>
      <c r="I265" s="271">
        <v>650000</v>
      </c>
      <c r="J265" s="271">
        <v>650000</v>
      </c>
      <c r="K265" s="271">
        <v>650000</v>
      </c>
      <c r="L265" s="271">
        <f t="shared" si="44"/>
        <v>2600000</v>
      </c>
      <c r="M265" s="271">
        <f>L265</f>
        <v>2600000</v>
      </c>
      <c r="N265" s="271">
        <v>0</v>
      </c>
      <c r="O265" s="271">
        <v>0</v>
      </c>
      <c r="P265" s="271"/>
      <c r="Q265" s="271">
        <f aca="true" t="shared" si="46" ref="Q265:Q272">H265*7</f>
        <v>4550000</v>
      </c>
      <c r="R265" s="271">
        <f>Q265</f>
        <v>4550000</v>
      </c>
      <c r="S265" s="271"/>
      <c r="T265" s="271"/>
      <c r="U265" s="271"/>
    </row>
    <row r="266" spans="1:21" ht="40.5" customHeight="1">
      <c r="A266" s="128" t="s">
        <v>349</v>
      </c>
      <c r="B266" s="272" t="s">
        <v>1052</v>
      </c>
      <c r="C266" s="244"/>
      <c r="D266" s="244"/>
      <c r="E266" s="54" t="s">
        <v>977</v>
      </c>
      <c r="F266" s="249"/>
      <c r="G266" s="128" t="s">
        <v>349</v>
      </c>
      <c r="H266" s="271">
        <v>1950000</v>
      </c>
      <c r="I266" s="271">
        <v>1950000</v>
      </c>
      <c r="J266" s="271">
        <v>1950000</v>
      </c>
      <c r="K266" s="271">
        <v>1950000</v>
      </c>
      <c r="L266" s="271">
        <f t="shared" si="44"/>
        <v>7800000</v>
      </c>
      <c r="M266" s="271">
        <f aca="true" t="shared" si="47" ref="M266:M272">L266</f>
        <v>7800000</v>
      </c>
      <c r="N266" s="271">
        <v>0</v>
      </c>
      <c r="O266" s="271">
        <v>0</v>
      </c>
      <c r="P266" s="271"/>
      <c r="Q266" s="271">
        <f t="shared" si="46"/>
        <v>13650000</v>
      </c>
      <c r="R266" s="271">
        <f aca="true" t="shared" si="48" ref="R266:R272">Q266</f>
        <v>13650000</v>
      </c>
      <c r="S266" s="271"/>
      <c r="T266" s="271"/>
      <c r="U266" s="271"/>
    </row>
    <row r="267" spans="1:21" ht="36.75" customHeight="1">
      <c r="A267" s="128" t="s">
        <v>350</v>
      </c>
      <c r="B267" s="272" t="s">
        <v>1053</v>
      </c>
      <c r="C267" s="244"/>
      <c r="D267" s="244"/>
      <c r="E267" s="54" t="s">
        <v>977</v>
      </c>
      <c r="F267" s="249"/>
      <c r="G267" s="128" t="s">
        <v>350</v>
      </c>
      <c r="H267" s="271">
        <v>1550000</v>
      </c>
      <c r="I267" s="271">
        <v>1550000</v>
      </c>
      <c r="J267" s="271">
        <v>1550000</v>
      </c>
      <c r="K267" s="271">
        <v>1550000</v>
      </c>
      <c r="L267" s="271">
        <f t="shared" si="44"/>
        <v>6200000</v>
      </c>
      <c r="M267" s="271">
        <f t="shared" si="47"/>
        <v>6200000</v>
      </c>
      <c r="N267" s="271">
        <v>0</v>
      </c>
      <c r="O267" s="271">
        <v>0</v>
      </c>
      <c r="P267" s="271"/>
      <c r="Q267" s="271">
        <f t="shared" si="46"/>
        <v>10850000</v>
      </c>
      <c r="R267" s="271">
        <f t="shared" si="48"/>
        <v>10850000</v>
      </c>
      <c r="S267" s="271"/>
      <c r="T267" s="271"/>
      <c r="U267" s="271"/>
    </row>
    <row r="268" spans="1:21" ht="34.5" customHeight="1">
      <c r="A268" s="128" t="s">
        <v>351</v>
      </c>
      <c r="B268" s="272" t="s">
        <v>1054</v>
      </c>
      <c r="C268" s="244"/>
      <c r="D268" s="244"/>
      <c r="E268" s="54" t="s">
        <v>977</v>
      </c>
      <c r="F268" s="249"/>
      <c r="G268" s="128" t="s">
        <v>351</v>
      </c>
      <c r="H268" s="271">
        <v>360000</v>
      </c>
      <c r="I268" s="271">
        <v>360000</v>
      </c>
      <c r="J268" s="271">
        <v>360000</v>
      </c>
      <c r="K268" s="271">
        <v>360000</v>
      </c>
      <c r="L268" s="271">
        <f t="shared" si="44"/>
        <v>1440000</v>
      </c>
      <c r="M268" s="271">
        <f t="shared" si="47"/>
        <v>1440000</v>
      </c>
      <c r="N268" s="271">
        <v>0</v>
      </c>
      <c r="O268" s="271">
        <v>0</v>
      </c>
      <c r="P268" s="271"/>
      <c r="Q268" s="271">
        <f t="shared" si="46"/>
        <v>2520000</v>
      </c>
      <c r="R268" s="271">
        <f t="shared" si="48"/>
        <v>2520000</v>
      </c>
      <c r="S268" s="271"/>
      <c r="T268" s="271"/>
      <c r="U268" s="271"/>
    </row>
    <row r="269" spans="1:21" ht="37.5" customHeight="1">
      <c r="A269" s="128" t="s">
        <v>352</v>
      </c>
      <c r="B269" s="272" t="s">
        <v>1055</v>
      </c>
      <c r="C269" s="244"/>
      <c r="D269" s="244"/>
      <c r="E269" s="54" t="s">
        <v>977</v>
      </c>
      <c r="F269" s="249"/>
      <c r="G269" s="128" t="s">
        <v>352</v>
      </c>
      <c r="H269" s="271">
        <v>8500000</v>
      </c>
      <c r="I269" s="271">
        <v>8500000</v>
      </c>
      <c r="J269" s="271">
        <v>8500000</v>
      </c>
      <c r="K269" s="271">
        <v>8500000</v>
      </c>
      <c r="L269" s="271">
        <f t="shared" si="44"/>
        <v>34000000</v>
      </c>
      <c r="M269" s="271">
        <f t="shared" si="47"/>
        <v>34000000</v>
      </c>
      <c r="N269" s="271">
        <v>0</v>
      </c>
      <c r="O269" s="271">
        <v>0</v>
      </c>
      <c r="P269" s="271"/>
      <c r="Q269" s="271">
        <f t="shared" si="46"/>
        <v>59500000</v>
      </c>
      <c r="R269" s="271">
        <f t="shared" si="48"/>
        <v>59500000</v>
      </c>
      <c r="S269" s="271"/>
      <c r="T269" s="271"/>
      <c r="U269" s="271"/>
    </row>
    <row r="270" spans="1:21" ht="36.75" customHeight="1">
      <c r="A270" s="128" t="s">
        <v>353</v>
      </c>
      <c r="B270" s="272" t="s">
        <v>1056</v>
      </c>
      <c r="C270" s="244"/>
      <c r="D270" s="244"/>
      <c r="E270" s="54" t="s">
        <v>977</v>
      </c>
      <c r="F270" s="249"/>
      <c r="G270" s="128" t="s">
        <v>353</v>
      </c>
      <c r="H270" s="271">
        <v>750000</v>
      </c>
      <c r="I270" s="271">
        <v>750000</v>
      </c>
      <c r="J270" s="271">
        <v>750000</v>
      </c>
      <c r="K270" s="271">
        <v>750000</v>
      </c>
      <c r="L270" s="271">
        <f t="shared" si="44"/>
        <v>3000000</v>
      </c>
      <c r="M270" s="271">
        <f t="shared" si="47"/>
        <v>3000000</v>
      </c>
      <c r="N270" s="271">
        <v>0</v>
      </c>
      <c r="O270" s="271">
        <v>0</v>
      </c>
      <c r="P270" s="271"/>
      <c r="Q270" s="271">
        <f t="shared" si="46"/>
        <v>5250000</v>
      </c>
      <c r="R270" s="271">
        <f t="shared" si="48"/>
        <v>5250000</v>
      </c>
      <c r="S270" s="271"/>
      <c r="T270" s="271"/>
      <c r="U270" s="271"/>
    </row>
    <row r="271" spans="1:21" ht="34.5" customHeight="1">
      <c r="A271" s="128" t="s">
        <v>354</v>
      </c>
      <c r="B271" s="272" t="s">
        <v>1057</v>
      </c>
      <c r="C271" s="244"/>
      <c r="D271" s="244"/>
      <c r="E271" s="54" t="s">
        <v>977</v>
      </c>
      <c r="F271" s="249"/>
      <c r="G271" s="128" t="s">
        <v>354</v>
      </c>
      <c r="H271" s="271">
        <v>200000</v>
      </c>
      <c r="I271" s="271">
        <v>200000</v>
      </c>
      <c r="J271" s="271">
        <v>200000</v>
      </c>
      <c r="K271" s="271">
        <v>200000</v>
      </c>
      <c r="L271" s="271">
        <f t="shared" si="44"/>
        <v>800000</v>
      </c>
      <c r="M271" s="271">
        <f t="shared" si="47"/>
        <v>800000</v>
      </c>
      <c r="N271" s="271">
        <v>0</v>
      </c>
      <c r="O271" s="271">
        <v>0</v>
      </c>
      <c r="P271" s="271"/>
      <c r="Q271" s="271">
        <f t="shared" si="46"/>
        <v>1400000</v>
      </c>
      <c r="R271" s="271">
        <f t="shared" si="48"/>
        <v>1400000</v>
      </c>
      <c r="S271" s="271"/>
      <c r="T271" s="271"/>
      <c r="U271" s="271"/>
    </row>
    <row r="272" spans="1:21" ht="37.5" customHeight="1">
      <c r="A272" s="128" t="s">
        <v>355</v>
      </c>
      <c r="B272" s="272" t="s">
        <v>1058</v>
      </c>
      <c r="C272" s="244"/>
      <c r="D272" s="244"/>
      <c r="E272" s="54" t="s">
        <v>977</v>
      </c>
      <c r="F272" s="249"/>
      <c r="G272" s="266" t="s">
        <v>355</v>
      </c>
      <c r="H272" s="264">
        <v>180000</v>
      </c>
      <c r="I272" s="264">
        <v>180000</v>
      </c>
      <c r="J272" s="264">
        <v>180000</v>
      </c>
      <c r="K272" s="264">
        <v>180000</v>
      </c>
      <c r="L272" s="264">
        <f t="shared" si="44"/>
        <v>720000</v>
      </c>
      <c r="M272" s="264">
        <f t="shared" si="47"/>
        <v>720000</v>
      </c>
      <c r="N272" s="264">
        <v>0</v>
      </c>
      <c r="O272" s="264">
        <v>0</v>
      </c>
      <c r="P272" s="264"/>
      <c r="Q272" s="264">
        <f t="shared" si="46"/>
        <v>1260000</v>
      </c>
      <c r="R272" s="264">
        <f t="shared" si="48"/>
        <v>1260000</v>
      </c>
      <c r="S272" s="264"/>
      <c r="T272" s="264"/>
      <c r="U272" s="264"/>
    </row>
    <row r="273" spans="1:21" s="248" customFormat="1" ht="37.5" customHeight="1">
      <c r="A273" s="237" t="s">
        <v>896</v>
      </c>
      <c r="B273" s="216" t="s">
        <v>1097</v>
      </c>
      <c r="C273" s="208"/>
      <c r="D273" s="208"/>
      <c r="E273" s="216"/>
      <c r="F273" s="236"/>
      <c r="G273" s="208" t="s">
        <v>835</v>
      </c>
      <c r="H273" s="250">
        <v>0</v>
      </c>
      <c r="I273" s="250">
        <v>0</v>
      </c>
      <c r="J273" s="250">
        <v>50000</v>
      </c>
      <c r="K273" s="250">
        <v>40000</v>
      </c>
      <c r="L273" s="250">
        <f t="shared" si="44"/>
        <v>90000</v>
      </c>
      <c r="M273" s="250">
        <v>90000</v>
      </c>
      <c r="N273" s="250">
        <v>0</v>
      </c>
      <c r="O273" s="250">
        <v>0</v>
      </c>
      <c r="P273" s="250"/>
      <c r="Q273" s="236"/>
      <c r="R273" s="236"/>
      <c r="S273" s="236"/>
      <c r="T273" s="236"/>
      <c r="U273" s="236"/>
    </row>
    <row r="274" spans="1:21" ht="42" customHeight="1">
      <c r="A274" s="16" t="s">
        <v>129</v>
      </c>
      <c r="B274" s="68" t="s">
        <v>622</v>
      </c>
      <c r="C274" s="69"/>
      <c r="D274" s="69"/>
      <c r="E274" s="50"/>
      <c r="F274" s="174"/>
      <c r="G274" s="77"/>
      <c r="H274" s="95">
        <f>H275+H277+H283</f>
        <v>1105000</v>
      </c>
      <c r="I274" s="95">
        <f aca="true" t="shared" si="49" ref="I274:O274">I275+I277+I283</f>
        <v>1300000</v>
      </c>
      <c r="J274" s="95">
        <f t="shared" si="49"/>
        <v>2679185</v>
      </c>
      <c r="K274" s="95">
        <f t="shared" si="49"/>
        <v>2855571</v>
      </c>
      <c r="L274" s="95">
        <f t="shared" si="44"/>
        <v>7939756</v>
      </c>
      <c r="M274" s="95">
        <f t="shared" si="49"/>
        <v>7939756</v>
      </c>
      <c r="N274" s="95">
        <f t="shared" si="49"/>
        <v>0</v>
      </c>
      <c r="O274" s="95">
        <f t="shared" si="49"/>
        <v>0</v>
      </c>
      <c r="P274" s="95"/>
      <c r="Q274" s="100">
        <v>15126785</v>
      </c>
      <c r="R274" s="100">
        <v>15126786</v>
      </c>
      <c r="S274" s="100">
        <v>0</v>
      </c>
      <c r="T274" s="100"/>
      <c r="U274" s="95"/>
    </row>
    <row r="275" spans="1:21" ht="33">
      <c r="A275" s="6" t="s">
        <v>159</v>
      </c>
      <c r="B275" s="4" t="s">
        <v>655</v>
      </c>
      <c r="C275" s="148"/>
      <c r="D275" s="148"/>
      <c r="E275" s="149" t="s">
        <v>103</v>
      </c>
      <c r="F275" s="169"/>
      <c r="G275" s="81" t="s">
        <v>249</v>
      </c>
      <c r="H275" s="96">
        <v>0</v>
      </c>
      <c r="I275" s="96">
        <v>0</v>
      </c>
      <c r="J275" s="96">
        <v>0</v>
      </c>
      <c r="K275" s="96">
        <v>0</v>
      </c>
      <c r="L275" s="96">
        <f t="shared" si="44"/>
        <v>0</v>
      </c>
      <c r="M275" s="96">
        <v>0</v>
      </c>
      <c r="N275" s="96">
        <v>0</v>
      </c>
      <c r="O275" s="96">
        <v>0</v>
      </c>
      <c r="P275" s="96"/>
      <c r="Q275" s="96">
        <v>5000000</v>
      </c>
      <c r="R275" s="96">
        <v>5000000</v>
      </c>
      <c r="S275" s="96">
        <v>0</v>
      </c>
      <c r="T275" s="96" t="s">
        <v>10</v>
      </c>
      <c r="U275" s="96"/>
    </row>
    <row r="276" spans="1:21" s="228" customFormat="1" ht="43.5" customHeight="1">
      <c r="A276" s="208" t="s">
        <v>897</v>
      </c>
      <c r="B276" s="215" t="s">
        <v>1097</v>
      </c>
      <c r="C276" s="215"/>
      <c r="D276" s="215"/>
      <c r="E276" s="217"/>
      <c r="F276" s="213"/>
      <c r="G276" s="235" t="s">
        <v>836</v>
      </c>
      <c r="H276" s="213">
        <v>1013000</v>
      </c>
      <c r="I276" s="213">
        <v>847000</v>
      </c>
      <c r="J276" s="213">
        <v>910000</v>
      </c>
      <c r="K276" s="213">
        <v>1270000</v>
      </c>
      <c r="L276" s="213">
        <f t="shared" si="44"/>
        <v>4040000</v>
      </c>
      <c r="M276" s="213">
        <f>L276-O276</f>
        <v>2590000</v>
      </c>
      <c r="N276" s="213">
        <v>0</v>
      </c>
      <c r="O276" s="213">
        <v>1450000</v>
      </c>
      <c r="P276" s="213"/>
      <c r="Q276" s="251">
        <v>350000</v>
      </c>
      <c r="R276" s="213"/>
      <c r="S276" s="213"/>
      <c r="T276" s="213"/>
      <c r="U276" s="213"/>
    </row>
    <row r="277" spans="1:21" ht="64.5" customHeight="1">
      <c r="A277" s="6" t="s">
        <v>160</v>
      </c>
      <c r="B277" s="4" t="s">
        <v>656</v>
      </c>
      <c r="C277" s="12"/>
      <c r="D277" s="12"/>
      <c r="E277" s="203" t="s">
        <v>149</v>
      </c>
      <c r="F277" s="99"/>
      <c r="G277" s="81" t="s">
        <v>250</v>
      </c>
      <c r="H277" s="97">
        <f>SUM(H278:H281)</f>
        <v>855000</v>
      </c>
      <c r="I277" s="97">
        <f aca="true" t="shared" si="50" ref="I277:O277">SUM(I278:I281)</f>
        <v>1000000</v>
      </c>
      <c r="J277" s="97">
        <f t="shared" si="50"/>
        <v>1500000</v>
      </c>
      <c r="K277" s="97">
        <f t="shared" si="50"/>
        <v>1800000</v>
      </c>
      <c r="L277" s="97">
        <f t="shared" si="44"/>
        <v>5155000</v>
      </c>
      <c r="M277" s="97">
        <f t="shared" si="50"/>
        <v>5155000</v>
      </c>
      <c r="N277" s="97">
        <f t="shared" si="50"/>
        <v>0</v>
      </c>
      <c r="O277" s="97">
        <f t="shared" si="50"/>
        <v>0</v>
      </c>
      <c r="P277" s="97"/>
      <c r="Q277" s="97">
        <v>2000000</v>
      </c>
      <c r="R277" s="97">
        <v>2000000</v>
      </c>
      <c r="S277" s="97">
        <v>0</v>
      </c>
      <c r="T277" s="97" t="s">
        <v>10</v>
      </c>
      <c r="U277" s="4"/>
    </row>
    <row r="278" spans="1:21" ht="26.25" customHeight="1">
      <c r="A278" s="5" t="s">
        <v>595</v>
      </c>
      <c r="B278" s="272" t="s">
        <v>792</v>
      </c>
      <c r="C278" s="272"/>
      <c r="D278" s="272"/>
      <c r="E278" s="54" t="s">
        <v>850</v>
      </c>
      <c r="F278" s="271"/>
      <c r="G278" s="128"/>
      <c r="H278" s="98">
        <v>3000</v>
      </c>
      <c r="I278" s="98">
        <v>1000</v>
      </c>
      <c r="J278" s="98">
        <v>1000</v>
      </c>
      <c r="K278" s="98">
        <v>1000</v>
      </c>
      <c r="L278" s="98">
        <f t="shared" si="44"/>
        <v>6000</v>
      </c>
      <c r="M278" s="98">
        <v>6000</v>
      </c>
      <c r="N278" s="98"/>
      <c r="O278" s="98"/>
      <c r="P278" s="98"/>
      <c r="Q278" s="271"/>
      <c r="R278" s="271"/>
      <c r="S278" s="271"/>
      <c r="T278" s="271"/>
      <c r="U278" s="290"/>
    </row>
    <row r="279" spans="1:21" ht="24" customHeight="1">
      <c r="A279" s="5" t="s">
        <v>596</v>
      </c>
      <c r="B279" s="272" t="s">
        <v>793</v>
      </c>
      <c r="C279" s="272"/>
      <c r="D279" s="272"/>
      <c r="E279" s="54" t="s">
        <v>850</v>
      </c>
      <c r="F279" s="271"/>
      <c r="G279" s="128"/>
      <c r="H279" s="98">
        <v>2000</v>
      </c>
      <c r="I279" s="98">
        <v>1000</v>
      </c>
      <c r="J279" s="98">
        <v>1000</v>
      </c>
      <c r="K279" s="98">
        <v>1000</v>
      </c>
      <c r="L279" s="98">
        <f t="shared" si="44"/>
        <v>5000</v>
      </c>
      <c r="M279" s="98">
        <v>5000</v>
      </c>
      <c r="N279" s="98"/>
      <c r="O279" s="98"/>
      <c r="P279" s="98"/>
      <c r="Q279" s="271"/>
      <c r="R279" s="271"/>
      <c r="S279" s="271"/>
      <c r="T279" s="271"/>
      <c r="U279" s="290"/>
    </row>
    <row r="280" spans="1:21" ht="34.5" customHeight="1">
      <c r="A280" s="5" t="s">
        <v>597</v>
      </c>
      <c r="B280" s="272" t="s">
        <v>794</v>
      </c>
      <c r="C280" s="272"/>
      <c r="D280" s="272"/>
      <c r="E280" s="54" t="s">
        <v>850</v>
      </c>
      <c r="F280" s="271"/>
      <c r="G280" s="128"/>
      <c r="H280" s="98">
        <v>850000</v>
      </c>
      <c r="I280" s="98">
        <v>978000</v>
      </c>
      <c r="J280" s="98">
        <v>1498000</v>
      </c>
      <c r="K280" s="98">
        <v>1798000</v>
      </c>
      <c r="L280" s="98">
        <f t="shared" si="44"/>
        <v>5124000</v>
      </c>
      <c r="M280" s="98">
        <v>5124000</v>
      </c>
      <c r="N280" s="98"/>
      <c r="O280" s="98"/>
      <c r="P280" s="98"/>
      <c r="Q280" s="271"/>
      <c r="R280" s="271"/>
      <c r="S280" s="271"/>
      <c r="T280" s="271"/>
      <c r="U280" s="290"/>
    </row>
    <row r="281" spans="1:21" ht="26.25" customHeight="1">
      <c r="A281" s="5" t="s">
        <v>598</v>
      </c>
      <c r="B281" s="272" t="s">
        <v>795</v>
      </c>
      <c r="C281" s="272"/>
      <c r="D281" s="272"/>
      <c r="E281" s="54" t="s">
        <v>850</v>
      </c>
      <c r="F281" s="271"/>
      <c r="G281" s="128"/>
      <c r="H281" s="98">
        <v>0</v>
      </c>
      <c r="I281" s="98">
        <v>20000</v>
      </c>
      <c r="J281" s="98">
        <v>0</v>
      </c>
      <c r="K281" s="98">
        <v>0</v>
      </c>
      <c r="L281" s="98">
        <f t="shared" si="44"/>
        <v>20000</v>
      </c>
      <c r="M281" s="98">
        <v>20000</v>
      </c>
      <c r="N281" s="98"/>
      <c r="O281" s="98"/>
      <c r="P281" s="98"/>
      <c r="Q281" s="271"/>
      <c r="R281" s="271"/>
      <c r="S281" s="271"/>
      <c r="T281" s="271"/>
      <c r="U281" s="290"/>
    </row>
    <row r="282" spans="1:21" s="248" customFormat="1" ht="33" customHeight="1">
      <c r="A282" s="252" t="s">
        <v>1100</v>
      </c>
      <c r="B282" s="253" t="s">
        <v>1097</v>
      </c>
      <c r="C282" s="253"/>
      <c r="D282" s="253"/>
      <c r="E282" s="254" t="s">
        <v>566</v>
      </c>
      <c r="F282" s="253" t="s">
        <v>832</v>
      </c>
      <c r="G282" s="255" t="s">
        <v>567</v>
      </c>
      <c r="H282" s="213">
        <v>100000</v>
      </c>
      <c r="I282" s="213">
        <v>100000</v>
      </c>
      <c r="J282" s="213">
        <v>100000</v>
      </c>
      <c r="K282" s="213">
        <v>100000</v>
      </c>
      <c r="L282" s="213">
        <f t="shared" si="44"/>
        <v>400000</v>
      </c>
      <c r="M282" s="213">
        <v>300000</v>
      </c>
      <c r="N282" s="213">
        <v>0</v>
      </c>
      <c r="O282" s="213">
        <v>100000</v>
      </c>
      <c r="P282" s="213"/>
      <c r="Q282" s="213">
        <v>400000</v>
      </c>
      <c r="R282" s="213"/>
      <c r="S282" s="213"/>
      <c r="T282" s="215"/>
      <c r="U282" s="213"/>
    </row>
    <row r="283" spans="1:21" ht="66">
      <c r="A283" s="76" t="s">
        <v>161</v>
      </c>
      <c r="B283" s="4" t="s">
        <v>657</v>
      </c>
      <c r="C283" s="148"/>
      <c r="D283" s="148"/>
      <c r="E283" s="149" t="s">
        <v>104</v>
      </c>
      <c r="F283" s="169"/>
      <c r="G283" s="81" t="s">
        <v>251</v>
      </c>
      <c r="H283" s="96">
        <f>SUM(H284:H285)</f>
        <v>250000</v>
      </c>
      <c r="I283" s="96">
        <f aca="true" t="shared" si="51" ref="I283:O283">SUM(I284:I285)</f>
        <v>300000</v>
      </c>
      <c r="J283" s="96">
        <f t="shared" si="51"/>
        <v>1179185</v>
      </c>
      <c r="K283" s="96">
        <f t="shared" si="51"/>
        <v>1055571</v>
      </c>
      <c r="L283" s="96">
        <f t="shared" si="51"/>
        <v>2784756</v>
      </c>
      <c r="M283" s="96">
        <f t="shared" si="51"/>
        <v>2784756</v>
      </c>
      <c r="N283" s="96">
        <f t="shared" si="51"/>
        <v>0</v>
      </c>
      <c r="O283" s="96">
        <f t="shared" si="51"/>
        <v>0</v>
      </c>
      <c r="P283" s="96"/>
      <c r="Q283" s="96">
        <v>8126785</v>
      </c>
      <c r="R283" s="96">
        <v>8126785</v>
      </c>
      <c r="S283" s="96">
        <v>0</v>
      </c>
      <c r="T283" s="96" t="s">
        <v>10</v>
      </c>
      <c r="U283" s="96"/>
    </row>
    <row r="284" spans="1:21" s="41" customFormat="1" ht="30" customHeight="1">
      <c r="A284" s="128" t="s">
        <v>869</v>
      </c>
      <c r="B284" s="272" t="s">
        <v>871</v>
      </c>
      <c r="C284" s="267"/>
      <c r="D284" s="267"/>
      <c r="E284" s="206" t="s">
        <v>874</v>
      </c>
      <c r="F284" s="264"/>
      <c r="G284" s="266"/>
      <c r="H284" s="207">
        <v>0</v>
      </c>
      <c r="I284" s="207">
        <v>50000</v>
      </c>
      <c r="J284" s="207">
        <v>150000</v>
      </c>
      <c r="K284" s="207">
        <v>150000</v>
      </c>
      <c r="L284" s="207">
        <v>350000</v>
      </c>
      <c r="M284" s="207">
        <v>350000</v>
      </c>
      <c r="N284" s="207">
        <v>0</v>
      </c>
      <c r="O284" s="207">
        <v>0</v>
      </c>
      <c r="P284" s="207"/>
      <c r="Q284" s="207"/>
      <c r="R284" s="207"/>
      <c r="S284" s="207"/>
      <c r="T284" s="207"/>
      <c r="U284" s="207"/>
    </row>
    <row r="285" spans="1:21" s="41" customFormat="1" ht="38.25" customHeight="1">
      <c r="A285" s="128" t="s">
        <v>870</v>
      </c>
      <c r="B285" s="272" t="s">
        <v>872</v>
      </c>
      <c r="C285" s="267"/>
      <c r="D285" s="267"/>
      <c r="E285" s="206" t="s">
        <v>873</v>
      </c>
      <c r="F285" s="264"/>
      <c r="G285" s="266"/>
      <c r="H285" s="207">
        <v>250000</v>
      </c>
      <c r="I285" s="207">
        <v>250000</v>
      </c>
      <c r="J285" s="207">
        <v>1029185</v>
      </c>
      <c r="K285" s="207">
        <v>905571</v>
      </c>
      <c r="L285" s="207">
        <v>2434756</v>
      </c>
      <c r="M285" s="207">
        <v>2434756</v>
      </c>
      <c r="N285" s="207">
        <v>0</v>
      </c>
      <c r="O285" s="207">
        <v>0</v>
      </c>
      <c r="P285" s="207"/>
      <c r="Q285" s="207"/>
      <c r="R285" s="207"/>
      <c r="S285" s="207"/>
      <c r="T285" s="207"/>
      <c r="U285" s="207"/>
    </row>
    <row r="286" spans="1:21" s="228" customFormat="1" ht="39" customHeight="1">
      <c r="A286" s="208" t="s">
        <v>898</v>
      </c>
      <c r="B286" s="215" t="s">
        <v>1097</v>
      </c>
      <c r="C286" s="215"/>
      <c r="D286" s="215"/>
      <c r="E286" s="217"/>
      <c r="F286" s="213"/>
      <c r="G286" s="235" t="s">
        <v>978</v>
      </c>
      <c r="H286" s="213">
        <v>25000</v>
      </c>
      <c r="I286" s="213">
        <v>205933</v>
      </c>
      <c r="J286" s="213">
        <v>430000</v>
      </c>
      <c r="K286" s="213">
        <v>310000</v>
      </c>
      <c r="L286" s="213">
        <f t="shared" si="44"/>
        <v>970933</v>
      </c>
      <c r="M286" s="213">
        <v>450933</v>
      </c>
      <c r="N286" s="213">
        <v>0</v>
      </c>
      <c r="O286" s="213">
        <v>520000</v>
      </c>
      <c r="P286" s="213"/>
      <c r="Q286" s="251"/>
      <c r="R286" s="213"/>
      <c r="S286" s="213"/>
      <c r="T286" s="213"/>
      <c r="U286" s="213"/>
    </row>
    <row r="287" spans="1:21" ht="40.5" customHeight="1">
      <c r="A287" s="16" t="s">
        <v>158</v>
      </c>
      <c r="B287" s="68" t="s">
        <v>621</v>
      </c>
      <c r="C287" s="69"/>
      <c r="D287" s="69"/>
      <c r="E287" s="50"/>
      <c r="F287" s="174"/>
      <c r="G287" s="77"/>
      <c r="H287" s="95">
        <f>H288+H292</f>
        <v>6371772</v>
      </c>
      <c r="I287" s="95">
        <f aca="true" t="shared" si="52" ref="I287:O287">I288+I292</f>
        <v>4939000</v>
      </c>
      <c r="J287" s="95">
        <f t="shared" si="52"/>
        <v>6201284</v>
      </c>
      <c r="K287" s="95">
        <f t="shared" si="52"/>
        <v>6574407</v>
      </c>
      <c r="L287" s="95">
        <f t="shared" si="44"/>
        <v>24086463</v>
      </c>
      <c r="M287" s="95">
        <f t="shared" si="52"/>
        <v>20261544</v>
      </c>
      <c r="N287" s="95">
        <f t="shared" si="52"/>
        <v>0</v>
      </c>
      <c r="O287" s="95">
        <f t="shared" si="52"/>
        <v>3824919</v>
      </c>
      <c r="P287" s="95"/>
      <c r="Q287" s="95">
        <f>SUM(Q289+Q292)</f>
        <v>7500000</v>
      </c>
      <c r="R287" s="95">
        <f>SUM(R289+R292)</f>
        <v>0</v>
      </c>
      <c r="S287" s="95">
        <f>SUM(S289+S292)</f>
        <v>7500000</v>
      </c>
      <c r="T287" s="100"/>
      <c r="U287" s="95"/>
    </row>
    <row r="288" spans="1:21" ht="65.25" customHeight="1">
      <c r="A288" s="6" t="s">
        <v>111</v>
      </c>
      <c r="B288" s="4" t="s">
        <v>658</v>
      </c>
      <c r="C288" s="12"/>
      <c r="D288" s="12"/>
      <c r="E288" s="203" t="s">
        <v>105</v>
      </c>
      <c r="F288" s="99"/>
      <c r="G288" s="81" t="s">
        <v>252</v>
      </c>
      <c r="H288" s="97">
        <f>H289+H291</f>
        <v>750000</v>
      </c>
      <c r="I288" s="97">
        <f aca="true" t="shared" si="53" ref="I288:O288">I289+I291</f>
        <v>300000</v>
      </c>
      <c r="J288" s="97">
        <f t="shared" si="53"/>
        <v>300000</v>
      </c>
      <c r="K288" s="97">
        <f t="shared" si="53"/>
        <v>750000</v>
      </c>
      <c r="L288" s="97">
        <f t="shared" si="53"/>
        <v>2100000</v>
      </c>
      <c r="M288" s="97">
        <f t="shared" si="53"/>
        <v>0</v>
      </c>
      <c r="N288" s="97">
        <f t="shared" si="53"/>
        <v>0</v>
      </c>
      <c r="O288" s="97">
        <f t="shared" si="53"/>
        <v>2100000</v>
      </c>
      <c r="P288" s="97"/>
      <c r="Q288" s="97">
        <v>3150000</v>
      </c>
      <c r="R288" s="97">
        <v>0</v>
      </c>
      <c r="S288" s="97">
        <v>3150000</v>
      </c>
      <c r="T288" s="97" t="s">
        <v>57</v>
      </c>
      <c r="U288" s="97"/>
    </row>
    <row r="289" spans="1:21" s="38" customFormat="1" ht="33">
      <c r="A289" s="15" t="s">
        <v>430</v>
      </c>
      <c r="B289" s="272" t="s">
        <v>796</v>
      </c>
      <c r="C289" s="272"/>
      <c r="D289" s="272"/>
      <c r="E289" s="54" t="s">
        <v>431</v>
      </c>
      <c r="F289" s="271"/>
      <c r="G289" s="266"/>
      <c r="H289" s="271">
        <v>300000</v>
      </c>
      <c r="I289" s="271">
        <v>300000</v>
      </c>
      <c r="J289" s="271">
        <v>300000</v>
      </c>
      <c r="K289" s="271">
        <v>300000</v>
      </c>
      <c r="L289" s="271">
        <f t="shared" si="44"/>
        <v>1200000</v>
      </c>
      <c r="M289" s="271">
        <v>0</v>
      </c>
      <c r="N289" s="271">
        <v>0</v>
      </c>
      <c r="O289" s="271">
        <v>1200000</v>
      </c>
      <c r="P289" s="271"/>
      <c r="Q289" s="271"/>
      <c r="R289" s="271"/>
      <c r="S289" s="271"/>
      <c r="T289" s="271"/>
      <c r="U289" s="271"/>
    </row>
    <row r="290" spans="1:21" s="228" customFormat="1" ht="33">
      <c r="A290" s="237" t="s">
        <v>899</v>
      </c>
      <c r="B290" s="284" t="s">
        <v>1097</v>
      </c>
      <c r="C290" s="284"/>
      <c r="D290" s="284"/>
      <c r="E290" s="285"/>
      <c r="F290" s="250"/>
      <c r="G290" s="212" t="s">
        <v>837</v>
      </c>
      <c r="H290" s="250">
        <v>734000</v>
      </c>
      <c r="I290" s="250">
        <v>620700</v>
      </c>
      <c r="J290" s="250">
        <v>565700</v>
      </c>
      <c r="K290" s="250">
        <v>382700</v>
      </c>
      <c r="L290" s="250">
        <v>2353100</v>
      </c>
      <c r="M290" s="250">
        <v>890100</v>
      </c>
      <c r="N290" s="250">
        <v>0</v>
      </c>
      <c r="O290" s="250">
        <v>1463000</v>
      </c>
      <c r="P290" s="250"/>
      <c r="Q290" s="250"/>
      <c r="R290" s="250"/>
      <c r="S290" s="250"/>
      <c r="T290" s="250"/>
      <c r="U290" s="250"/>
    </row>
    <row r="291" spans="1:21" s="189" customFormat="1" ht="55.5">
      <c r="A291" s="22" t="s">
        <v>54</v>
      </c>
      <c r="B291" s="23" t="s">
        <v>1029</v>
      </c>
      <c r="C291" s="23"/>
      <c r="D291" s="23"/>
      <c r="E291" s="56" t="s">
        <v>431</v>
      </c>
      <c r="F291" s="104"/>
      <c r="G291" s="84" t="s">
        <v>253</v>
      </c>
      <c r="H291" s="104">
        <v>450000</v>
      </c>
      <c r="I291" s="104">
        <v>0</v>
      </c>
      <c r="J291" s="104">
        <v>0</v>
      </c>
      <c r="K291" s="104">
        <v>450000</v>
      </c>
      <c r="L291" s="104">
        <f t="shared" si="44"/>
        <v>900000</v>
      </c>
      <c r="M291" s="104">
        <v>0</v>
      </c>
      <c r="N291" s="104">
        <v>0</v>
      </c>
      <c r="O291" s="104">
        <v>900000</v>
      </c>
      <c r="P291" s="104"/>
      <c r="Q291" s="104">
        <v>1050000</v>
      </c>
      <c r="R291" s="104">
        <v>0</v>
      </c>
      <c r="S291" s="104">
        <v>1050000</v>
      </c>
      <c r="T291" s="104" t="s">
        <v>58</v>
      </c>
      <c r="U291" s="104"/>
    </row>
    <row r="292" spans="1:21" ht="33">
      <c r="A292" s="6" t="s">
        <v>112</v>
      </c>
      <c r="B292" s="4" t="s">
        <v>659</v>
      </c>
      <c r="C292" s="12"/>
      <c r="D292" s="12"/>
      <c r="E292" s="203" t="s">
        <v>851</v>
      </c>
      <c r="F292" s="99"/>
      <c r="G292" s="81" t="s">
        <v>421</v>
      </c>
      <c r="H292" s="97">
        <f>SUM(H293:H297)</f>
        <v>5621772</v>
      </c>
      <c r="I292" s="97">
        <f aca="true" t="shared" si="54" ref="I292:O292">SUM(I293:I297)</f>
        <v>4639000</v>
      </c>
      <c r="J292" s="97">
        <f t="shared" si="54"/>
        <v>5901284</v>
      </c>
      <c r="K292" s="97">
        <f t="shared" si="54"/>
        <v>5824407</v>
      </c>
      <c r="L292" s="97">
        <f t="shared" si="44"/>
        <v>21986463</v>
      </c>
      <c r="M292" s="97">
        <f t="shared" si="54"/>
        <v>20261544</v>
      </c>
      <c r="N292" s="97">
        <f t="shared" si="54"/>
        <v>0</v>
      </c>
      <c r="O292" s="97">
        <f t="shared" si="54"/>
        <v>1724919</v>
      </c>
      <c r="P292" s="97"/>
      <c r="Q292" s="97">
        <v>7500000</v>
      </c>
      <c r="R292" s="97">
        <v>0</v>
      </c>
      <c r="S292" s="97">
        <v>7500000</v>
      </c>
      <c r="T292" s="97" t="s">
        <v>0</v>
      </c>
      <c r="U292" s="97"/>
    </row>
    <row r="293" spans="1:21" ht="38.25" customHeight="1">
      <c r="A293" s="5" t="s">
        <v>415</v>
      </c>
      <c r="B293" s="272" t="s">
        <v>797</v>
      </c>
      <c r="C293" s="39"/>
      <c r="D293" s="39"/>
      <c r="E293" s="61" t="s">
        <v>851</v>
      </c>
      <c r="F293" s="107"/>
      <c r="G293" s="85" t="s">
        <v>416</v>
      </c>
      <c r="H293" s="98">
        <v>1000000</v>
      </c>
      <c r="I293" s="98">
        <v>0</v>
      </c>
      <c r="J293" s="98">
        <v>1000000</v>
      </c>
      <c r="K293" s="98">
        <v>0</v>
      </c>
      <c r="L293" s="98">
        <f t="shared" si="44"/>
        <v>2000000</v>
      </c>
      <c r="M293" s="98">
        <v>2000000</v>
      </c>
      <c r="N293" s="98">
        <v>0</v>
      </c>
      <c r="O293" s="98">
        <v>0</v>
      </c>
      <c r="P293" s="98"/>
      <c r="Q293" s="107"/>
      <c r="R293" s="107"/>
      <c r="S293" s="107"/>
      <c r="T293" s="107"/>
      <c r="U293" s="98"/>
    </row>
    <row r="294" spans="1:21" ht="30.75" customHeight="1">
      <c r="A294" s="5" t="s">
        <v>417</v>
      </c>
      <c r="B294" s="272" t="s">
        <v>798</v>
      </c>
      <c r="C294" s="39"/>
      <c r="D294" s="39"/>
      <c r="E294" s="61" t="s">
        <v>851</v>
      </c>
      <c r="F294" s="107"/>
      <c r="G294" s="85" t="s">
        <v>418</v>
      </c>
      <c r="H294" s="98">
        <v>112772</v>
      </c>
      <c r="I294" s="98">
        <v>0</v>
      </c>
      <c r="J294" s="98">
        <v>112772</v>
      </c>
      <c r="K294" s="98">
        <v>0</v>
      </c>
      <c r="L294" s="98">
        <f t="shared" si="44"/>
        <v>225544</v>
      </c>
      <c r="M294" s="98">
        <v>225544</v>
      </c>
      <c r="N294" s="98">
        <v>0</v>
      </c>
      <c r="O294" s="98">
        <v>0</v>
      </c>
      <c r="P294" s="98"/>
      <c r="Q294" s="107"/>
      <c r="R294" s="107"/>
      <c r="S294" s="107"/>
      <c r="T294" s="107"/>
      <c r="U294" s="98"/>
    </row>
    <row r="295" spans="1:21" ht="37.5" customHeight="1">
      <c r="A295" s="5" t="s">
        <v>419</v>
      </c>
      <c r="B295" s="272" t="s">
        <v>799</v>
      </c>
      <c r="C295" s="39"/>
      <c r="D295" s="39"/>
      <c r="E295" s="61" t="s">
        <v>851</v>
      </c>
      <c r="F295" s="107"/>
      <c r="G295" s="85" t="s">
        <v>420</v>
      </c>
      <c r="H295" s="98">
        <v>4459000</v>
      </c>
      <c r="I295" s="98">
        <v>4459000</v>
      </c>
      <c r="J295" s="98">
        <v>4459000</v>
      </c>
      <c r="K295" s="98">
        <v>4459000</v>
      </c>
      <c r="L295" s="98">
        <f t="shared" si="44"/>
        <v>17836000</v>
      </c>
      <c r="M295" s="98">
        <v>17836000</v>
      </c>
      <c r="N295" s="98">
        <v>0</v>
      </c>
      <c r="O295" s="98">
        <v>0</v>
      </c>
      <c r="P295" s="98"/>
      <c r="Q295" s="107"/>
      <c r="R295" s="107"/>
      <c r="S295" s="107"/>
      <c r="T295" s="107"/>
      <c r="U295" s="98"/>
    </row>
    <row r="296" spans="1:21" ht="37.5" customHeight="1">
      <c r="A296" s="17" t="s">
        <v>863</v>
      </c>
      <c r="B296" s="272" t="s">
        <v>853</v>
      </c>
      <c r="C296" s="10"/>
      <c r="D296" s="10"/>
      <c r="E296" s="52" t="s">
        <v>851</v>
      </c>
      <c r="F296" s="101"/>
      <c r="G296" s="78"/>
      <c r="H296" s="102">
        <f>SUM(D296:G296)</f>
        <v>0</v>
      </c>
      <c r="I296" s="102">
        <f>SUM(E296:H296)</f>
        <v>0</v>
      </c>
      <c r="J296" s="102">
        <f>SUM(F296:I296)</f>
        <v>0</v>
      </c>
      <c r="K296" s="102">
        <f>SUM(G296:J296)</f>
        <v>0</v>
      </c>
      <c r="L296" s="102">
        <f t="shared" si="44"/>
        <v>0</v>
      </c>
      <c r="M296" s="102">
        <f>SUM(I296:L296)</f>
        <v>0</v>
      </c>
      <c r="N296" s="102">
        <f>SUM(J296:M296)</f>
        <v>0</v>
      </c>
      <c r="O296" s="102">
        <f>SUM(K296:N296)</f>
        <v>0</v>
      </c>
      <c r="P296" s="102"/>
      <c r="Q296" s="107"/>
      <c r="R296" s="107"/>
      <c r="S296" s="107"/>
      <c r="T296" s="107"/>
      <c r="U296" s="98"/>
    </row>
    <row r="297" spans="1:21" s="228" customFormat="1" ht="44.25" customHeight="1">
      <c r="A297" s="208" t="s">
        <v>865</v>
      </c>
      <c r="B297" s="215" t="s">
        <v>864</v>
      </c>
      <c r="C297" s="215"/>
      <c r="D297" s="215"/>
      <c r="E297" s="217" t="s">
        <v>478</v>
      </c>
      <c r="F297" s="213" t="s">
        <v>483</v>
      </c>
      <c r="G297" s="235" t="s">
        <v>479</v>
      </c>
      <c r="H297" s="213">
        <v>50000</v>
      </c>
      <c r="I297" s="213">
        <v>180000</v>
      </c>
      <c r="J297" s="213">
        <v>329512</v>
      </c>
      <c r="K297" s="213">
        <v>1365407</v>
      </c>
      <c r="L297" s="213">
        <f t="shared" si="44"/>
        <v>1924919</v>
      </c>
      <c r="M297" s="213">
        <v>200000</v>
      </c>
      <c r="N297" s="213">
        <v>0</v>
      </c>
      <c r="O297" s="213">
        <v>1724919</v>
      </c>
      <c r="P297" s="213" t="s">
        <v>480</v>
      </c>
      <c r="Q297" s="213"/>
      <c r="R297" s="213"/>
      <c r="S297" s="213"/>
      <c r="T297" s="213"/>
      <c r="U297" s="213"/>
    </row>
    <row r="298" spans="1:21" ht="40.5" customHeight="1">
      <c r="A298" s="72" t="s">
        <v>88</v>
      </c>
      <c r="B298" s="67" t="s">
        <v>1030</v>
      </c>
      <c r="C298" s="72"/>
      <c r="D298" s="72"/>
      <c r="E298" s="55"/>
      <c r="F298" s="170"/>
      <c r="G298" s="72"/>
      <c r="H298" s="93">
        <f>H299+H322+H335</f>
        <v>18370470.6</v>
      </c>
      <c r="I298" s="93">
        <f>I299+I322+I335</f>
        <v>19837601.93</v>
      </c>
      <c r="J298" s="93">
        <f>J299+J322+J335</f>
        <v>18321172.01</v>
      </c>
      <c r="K298" s="93">
        <f>K299+K322+K335</f>
        <v>18435000.01</v>
      </c>
      <c r="L298" s="93">
        <f t="shared" si="44"/>
        <v>74964244.55000001</v>
      </c>
      <c r="M298" s="93">
        <f>M299+M322+M335</f>
        <v>25808088</v>
      </c>
      <c r="N298" s="93">
        <f>N299+N322+N335</f>
        <v>0</v>
      </c>
      <c r="O298" s="93">
        <f>O299+O322+O335</f>
        <v>49156156.550000004</v>
      </c>
      <c r="P298" s="93"/>
      <c r="Q298" s="93">
        <v>224984860</v>
      </c>
      <c r="R298" s="93">
        <v>54722340</v>
      </c>
      <c r="S298" s="93">
        <v>170262520</v>
      </c>
      <c r="T298" s="93"/>
      <c r="U298" s="146"/>
    </row>
    <row r="299" spans="1:21" ht="43.5" customHeight="1">
      <c r="A299" s="46" t="s">
        <v>162</v>
      </c>
      <c r="B299" s="68" t="s">
        <v>620</v>
      </c>
      <c r="C299" s="29"/>
      <c r="D299" s="29"/>
      <c r="E299" s="53"/>
      <c r="F299" s="95"/>
      <c r="G299" s="80"/>
      <c r="H299" s="95">
        <f>H300+H307+H312+H314</f>
        <v>5696172</v>
      </c>
      <c r="I299" s="95">
        <f aca="true" t="shared" si="55" ref="I299:O299">I300+I307+I312+I314</f>
        <v>5426172</v>
      </c>
      <c r="J299" s="95">
        <f t="shared" si="55"/>
        <v>5536172</v>
      </c>
      <c r="K299" s="95">
        <f t="shared" si="55"/>
        <v>5650000</v>
      </c>
      <c r="L299" s="95">
        <f t="shared" si="44"/>
        <v>22308516</v>
      </c>
      <c r="M299" s="95">
        <f t="shared" si="55"/>
        <v>12599258</v>
      </c>
      <c r="N299" s="95">
        <f t="shared" si="55"/>
        <v>0</v>
      </c>
      <c r="O299" s="95">
        <f t="shared" si="55"/>
        <v>9709258</v>
      </c>
      <c r="P299" s="95"/>
      <c r="Q299" s="110">
        <v>89640860</v>
      </c>
      <c r="R299" s="110">
        <v>39172344</v>
      </c>
      <c r="S299" s="110">
        <v>50468516</v>
      </c>
      <c r="T299" s="110"/>
      <c r="U299" s="95"/>
    </row>
    <row r="300" spans="1:21" ht="34.5" customHeight="1">
      <c r="A300" s="6" t="s">
        <v>36</v>
      </c>
      <c r="B300" s="4" t="s">
        <v>660</v>
      </c>
      <c r="C300" s="14"/>
      <c r="D300" s="14"/>
      <c r="E300" s="48" t="s">
        <v>14</v>
      </c>
      <c r="F300" s="106"/>
      <c r="G300" s="79" t="s">
        <v>254</v>
      </c>
      <c r="H300" s="97">
        <f>SUM(H301:H303)</f>
        <v>0</v>
      </c>
      <c r="I300" s="97">
        <f aca="true" t="shared" si="56" ref="I300:O300">SUM(I301:I303)</f>
        <v>140000</v>
      </c>
      <c r="J300" s="97">
        <f t="shared" si="56"/>
        <v>300000</v>
      </c>
      <c r="K300" s="97">
        <f t="shared" si="56"/>
        <v>330000</v>
      </c>
      <c r="L300" s="97">
        <f t="shared" si="44"/>
        <v>770000</v>
      </c>
      <c r="M300" s="97">
        <f t="shared" si="56"/>
        <v>770000</v>
      </c>
      <c r="N300" s="97">
        <f t="shared" si="56"/>
        <v>0</v>
      </c>
      <c r="O300" s="97">
        <f t="shared" si="56"/>
        <v>0</v>
      </c>
      <c r="P300" s="97"/>
      <c r="Q300" s="106">
        <v>1520000</v>
      </c>
      <c r="R300" s="106">
        <v>1520000</v>
      </c>
      <c r="S300" s="106">
        <v>0</v>
      </c>
      <c r="T300" s="106" t="s">
        <v>10</v>
      </c>
      <c r="U300" s="97"/>
    </row>
    <row r="301" spans="1:21" s="41" customFormat="1" ht="33.75" customHeight="1">
      <c r="A301" s="17" t="s">
        <v>357</v>
      </c>
      <c r="B301" s="272" t="s">
        <v>800</v>
      </c>
      <c r="C301" s="10"/>
      <c r="D301" s="10"/>
      <c r="E301" s="52" t="s">
        <v>14</v>
      </c>
      <c r="F301" s="101" t="s">
        <v>204</v>
      </c>
      <c r="G301" s="78" t="s">
        <v>358</v>
      </c>
      <c r="H301" s="102">
        <v>0</v>
      </c>
      <c r="I301" s="102">
        <v>35000</v>
      </c>
      <c r="J301" s="102">
        <v>0</v>
      </c>
      <c r="K301" s="102">
        <v>0</v>
      </c>
      <c r="L301" s="102">
        <f t="shared" si="44"/>
        <v>35000</v>
      </c>
      <c r="M301" s="102">
        <v>35000</v>
      </c>
      <c r="N301" s="102">
        <v>0</v>
      </c>
      <c r="O301" s="102">
        <v>0</v>
      </c>
      <c r="P301" s="102"/>
      <c r="Q301" s="101"/>
      <c r="R301" s="101"/>
      <c r="S301" s="101"/>
      <c r="T301" s="101"/>
      <c r="U301" s="102"/>
    </row>
    <row r="302" spans="1:21" s="41" customFormat="1" ht="33.75" customHeight="1">
      <c r="A302" s="17" t="s">
        <v>359</v>
      </c>
      <c r="B302" s="272" t="s">
        <v>801</v>
      </c>
      <c r="C302" s="10"/>
      <c r="D302" s="10"/>
      <c r="E302" s="52" t="s">
        <v>14</v>
      </c>
      <c r="F302" s="101" t="s">
        <v>204</v>
      </c>
      <c r="G302" s="78" t="s">
        <v>360</v>
      </c>
      <c r="H302" s="102">
        <v>0</v>
      </c>
      <c r="I302" s="102">
        <v>35000</v>
      </c>
      <c r="J302" s="102">
        <v>0</v>
      </c>
      <c r="K302" s="102">
        <v>0</v>
      </c>
      <c r="L302" s="102">
        <f t="shared" si="44"/>
        <v>35000</v>
      </c>
      <c r="M302" s="102">
        <v>35000</v>
      </c>
      <c r="N302" s="102">
        <v>0</v>
      </c>
      <c r="O302" s="102">
        <v>0</v>
      </c>
      <c r="P302" s="102"/>
      <c r="Q302" s="101"/>
      <c r="R302" s="101"/>
      <c r="S302" s="101"/>
      <c r="T302" s="101"/>
      <c r="U302" s="102"/>
    </row>
    <row r="303" spans="1:21" s="41" customFormat="1" ht="33.75" customHeight="1">
      <c r="A303" s="17" t="s">
        <v>361</v>
      </c>
      <c r="B303" s="272" t="s">
        <v>802</v>
      </c>
      <c r="C303" s="10"/>
      <c r="D303" s="10"/>
      <c r="E303" s="52" t="s">
        <v>14</v>
      </c>
      <c r="F303" s="101" t="s">
        <v>204</v>
      </c>
      <c r="G303" s="78" t="s">
        <v>362</v>
      </c>
      <c r="H303" s="102">
        <v>0</v>
      </c>
      <c r="I303" s="102">
        <v>70000</v>
      </c>
      <c r="J303" s="102">
        <v>300000</v>
      </c>
      <c r="K303" s="102">
        <v>330000</v>
      </c>
      <c r="L303" s="102">
        <f t="shared" si="44"/>
        <v>700000</v>
      </c>
      <c r="M303" s="102">
        <v>700000</v>
      </c>
      <c r="N303" s="102">
        <v>0</v>
      </c>
      <c r="O303" s="102">
        <v>0</v>
      </c>
      <c r="P303" s="102"/>
      <c r="Q303" s="101"/>
      <c r="R303" s="101"/>
      <c r="S303" s="101"/>
      <c r="T303" s="101"/>
      <c r="U303" s="102"/>
    </row>
    <row r="304" spans="1:21" s="223" customFormat="1" ht="33.75" customHeight="1">
      <c r="A304" s="256" t="s">
        <v>862</v>
      </c>
      <c r="B304" s="215" t="s">
        <v>861</v>
      </c>
      <c r="C304" s="257"/>
      <c r="D304" s="257"/>
      <c r="E304" s="258" t="s">
        <v>401</v>
      </c>
      <c r="F304" s="259" t="s">
        <v>402</v>
      </c>
      <c r="G304" s="260" t="s">
        <v>556</v>
      </c>
      <c r="H304" s="259">
        <v>30000</v>
      </c>
      <c r="I304" s="259">
        <v>30000</v>
      </c>
      <c r="J304" s="259">
        <v>30000</v>
      </c>
      <c r="K304" s="259">
        <v>30000</v>
      </c>
      <c r="L304" s="259">
        <f t="shared" si="44"/>
        <v>120000</v>
      </c>
      <c r="M304" s="259">
        <v>120000</v>
      </c>
      <c r="N304" s="259">
        <v>0</v>
      </c>
      <c r="O304" s="259">
        <v>0</v>
      </c>
      <c r="P304" s="259"/>
      <c r="Q304" s="259">
        <v>700000</v>
      </c>
      <c r="R304" s="259">
        <v>300000</v>
      </c>
      <c r="S304" s="259">
        <v>200000</v>
      </c>
      <c r="T304" s="259">
        <v>0</v>
      </c>
      <c r="U304" s="259"/>
    </row>
    <row r="305" spans="1:21" s="36" customFormat="1" ht="82.5">
      <c r="A305" s="20" t="s">
        <v>72</v>
      </c>
      <c r="B305" s="21" t="s">
        <v>1031</v>
      </c>
      <c r="C305" s="21"/>
      <c r="D305" s="21"/>
      <c r="E305" s="283" t="s">
        <v>14</v>
      </c>
      <c r="F305" s="103"/>
      <c r="G305" s="20" t="s">
        <v>255</v>
      </c>
      <c r="H305" s="103">
        <f aca="true" t="shared" si="57" ref="H305:K306">SUM(D305:G305)</f>
        <v>0</v>
      </c>
      <c r="I305" s="103">
        <f t="shared" si="57"/>
        <v>0</v>
      </c>
      <c r="J305" s="103">
        <f t="shared" si="57"/>
        <v>0</v>
      </c>
      <c r="K305" s="103">
        <f t="shared" si="57"/>
        <v>0</v>
      </c>
      <c r="L305" s="103">
        <f t="shared" si="44"/>
        <v>0</v>
      </c>
      <c r="M305" s="103">
        <f aca="true" t="shared" si="58" ref="M305:O306">SUM(I305:L305)</f>
        <v>0</v>
      </c>
      <c r="N305" s="103">
        <f t="shared" si="58"/>
        <v>0</v>
      </c>
      <c r="O305" s="103">
        <f t="shared" si="58"/>
        <v>0</v>
      </c>
      <c r="P305" s="103"/>
      <c r="Q305" s="104">
        <v>750000</v>
      </c>
      <c r="R305" s="104">
        <v>750000</v>
      </c>
      <c r="S305" s="109">
        <v>0</v>
      </c>
      <c r="T305" s="105"/>
      <c r="U305" s="103"/>
    </row>
    <row r="306" spans="1:21" s="36" customFormat="1" ht="90.75">
      <c r="A306" s="42" t="s">
        <v>73</v>
      </c>
      <c r="B306" s="21" t="s">
        <v>1032</v>
      </c>
      <c r="C306" s="21"/>
      <c r="D306" s="21"/>
      <c r="E306" s="283" t="s">
        <v>14</v>
      </c>
      <c r="F306" s="103"/>
      <c r="G306" s="20" t="s">
        <v>256</v>
      </c>
      <c r="H306" s="103">
        <f t="shared" si="57"/>
        <v>0</v>
      </c>
      <c r="I306" s="103">
        <f t="shared" si="57"/>
        <v>0</v>
      </c>
      <c r="J306" s="103">
        <f t="shared" si="57"/>
        <v>0</v>
      </c>
      <c r="K306" s="103">
        <f t="shared" si="57"/>
        <v>0</v>
      </c>
      <c r="L306" s="103">
        <f t="shared" si="44"/>
        <v>0</v>
      </c>
      <c r="M306" s="103">
        <f t="shared" si="58"/>
        <v>0</v>
      </c>
      <c r="N306" s="103">
        <f t="shared" si="58"/>
        <v>0</v>
      </c>
      <c r="O306" s="103">
        <f t="shared" si="58"/>
        <v>0</v>
      </c>
      <c r="P306" s="103"/>
      <c r="Q306" s="104">
        <v>700000</v>
      </c>
      <c r="R306" s="104">
        <v>700000</v>
      </c>
      <c r="S306" s="109"/>
      <c r="T306" s="105"/>
      <c r="U306" s="103"/>
    </row>
    <row r="307" spans="1:21" ht="32.25" customHeight="1">
      <c r="A307" s="6" t="s">
        <v>37</v>
      </c>
      <c r="B307" s="4" t="s">
        <v>661</v>
      </c>
      <c r="C307" s="27"/>
      <c r="D307" s="27"/>
      <c r="E307" s="203" t="s">
        <v>106</v>
      </c>
      <c r="F307" s="172"/>
      <c r="G307" s="76" t="s">
        <v>257</v>
      </c>
      <c r="H307" s="97">
        <f>SUM(H308:H310)</f>
        <v>280000</v>
      </c>
      <c r="I307" s="97">
        <f aca="true" t="shared" si="59" ref="I307:O307">SUM(I308:I310)</f>
        <v>300000</v>
      </c>
      <c r="J307" s="97">
        <f t="shared" si="59"/>
        <v>300000</v>
      </c>
      <c r="K307" s="97">
        <f t="shared" si="59"/>
        <v>300000</v>
      </c>
      <c r="L307" s="97">
        <f t="shared" si="59"/>
        <v>1180000</v>
      </c>
      <c r="M307" s="97">
        <f t="shared" si="59"/>
        <v>1180000</v>
      </c>
      <c r="N307" s="97">
        <f t="shared" si="59"/>
        <v>0</v>
      </c>
      <c r="O307" s="97">
        <f t="shared" si="59"/>
        <v>0</v>
      </c>
      <c r="P307" s="97">
        <f>SUM(P308:P311)</f>
        <v>0</v>
      </c>
      <c r="Q307" s="106">
        <v>3000000</v>
      </c>
      <c r="R307" s="106">
        <v>3000000</v>
      </c>
      <c r="S307" s="106">
        <v>0</v>
      </c>
      <c r="T307" s="106" t="s">
        <v>10</v>
      </c>
      <c r="U307" s="97"/>
    </row>
    <row r="308" spans="1:21" ht="41.25" customHeight="1">
      <c r="A308" s="15" t="s">
        <v>363</v>
      </c>
      <c r="B308" s="272" t="s">
        <v>803</v>
      </c>
      <c r="C308" s="43"/>
      <c r="D308" s="43"/>
      <c r="E308" s="54" t="s">
        <v>106</v>
      </c>
      <c r="F308" s="111" t="s">
        <v>204</v>
      </c>
      <c r="G308" s="15" t="s">
        <v>364</v>
      </c>
      <c r="H308" s="98">
        <v>150000</v>
      </c>
      <c r="I308" s="98">
        <v>150000</v>
      </c>
      <c r="J308" s="98">
        <v>150000</v>
      </c>
      <c r="K308" s="98">
        <v>150000</v>
      </c>
      <c r="L308" s="98">
        <f t="shared" si="44"/>
        <v>600000</v>
      </c>
      <c r="M308" s="98">
        <v>600000</v>
      </c>
      <c r="N308" s="98">
        <v>0</v>
      </c>
      <c r="O308" s="98">
        <v>0</v>
      </c>
      <c r="P308" s="98"/>
      <c r="Q308" s="111"/>
      <c r="R308" s="111"/>
      <c r="S308" s="111"/>
      <c r="T308" s="111"/>
      <c r="U308" s="98"/>
    </row>
    <row r="309" spans="1:21" ht="40.5" customHeight="1">
      <c r="A309" s="118" t="s">
        <v>365</v>
      </c>
      <c r="B309" s="272" t="s">
        <v>804</v>
      </c>
      <c r="C309" s="43"/>
      <c r="D309" s="43"/>
      <c r="E309" s="54" t="s">
        <v>106</v>
      </c>
      <c r="F309" s="111" t="s">
        <v>204</v>
      </c>
      <c r="G309" s="15" t="s">
        <v>366</v>
      </c>
      <c r="H309" s="98">
        <v>100000</v>
      </c>
      <c r="I309" s="98">
        <v>100000</v>
      </c>
      <c r="J309" s="98">
        <v>100000</v>
      </c>
      <c r="K309" s="98">
        <v>100000</v>
      </c>
      <c r="L309" s="98">
        <f t="shared" si="44"/>
        <v>400000</v>
      </c>
      <c r="M309" s="98">
        <v>400000</v>
      </c>
      <c r="N309" s="98">
        <v>0</v>
      </c>
      <c r="O309" s="98">
        <v>0</v>
      </c>
      <c r="P309" s="98"/>
      <c r="Q309" s="111"/>
      <c r="R309" s="111"/>
      <c r="S309" s="111"/>
      <c r="T309" s="111"/>
      <c r="U309" s="98"/>
    </row>
    <row r="310" spans="1:21" ht="43.5" customHeight="1">
      <c r="A310" s="118" t="s">
        <v>367</v>
      </c>
      <c r="B310" s="272" t="s">
        <v>805</v>
      </c>
      <c r="C310" s="43"/>
      <c r="D310" s="43"/>
      <c r="E310" s="54" t="s">
        <v>106</v>
      </c>
      <c r="F310" s="111" t="s">
        <v>204</v>
      </c>
      <c r="G310" s="15" t="s">
        <v>368</v>
      </c>
      <c r="H310" s="98">
        <v>30000</v>
      </c>
      <c r="I310" s="98">
        <v>50000</v>
      </c>
      <c r="J310" s="98">
        <v>50000</v>
      </c>
      <c r="K310" s="98">
        <v>50000</v>
      </c>
      <c r="L310" s="98">
        <f t="shared" si="44"/>
        <v>180000</v>
      </c>
      <c r="M310" s="98">
        <v>180000</v>
      </c>
      <c r="N310" s="98">
        <v>0</v>
      </c>
      <c r="O310" s="98">
        <v>0</v>
      </c>
      <c r="P310" s="98"/>
      <c r="Q310" s="111"/>
      <c r="R310" s="111"/>
      <c r="S310" s="111"/>
      <c r="T310" s="111"/>
      <c r="U310" s="98"/>
    </row>
    <row r="311" spans="1:21" s="228" customFormat="1" ht="41.25" customHeight="1">
      <c r="A311" s="208" t="s">
        <v>900</v>
      </c>
      <c r="B311" s="216" t="s">
        <v>1097</v>
      </c>
      <c r="C311" s="216"/>
      <c r="D311" s="216"/>
      <c r="E311" s="217"/>
      <c r="F311" s="218"/>
      <c r="G311" s="208" t="s">
        <v>838</v>
      </c>
      <c r="H311" s="213">
        <v>690000</v>
      </c>
      <c r="I311" s="213">
        <v>690000</v>
      </c>
      <c r="J311" s="213">
        <v>650000</v>
      </c>
      <c r="K311" s="213">
        <v>820000</v>
      </c>
      <c r="L311" s="213">
        <f t="shared" si="44"/>
        <v>2850000</v>
      </c>
      <c r="M311" s="213">
        <v>2850000</v>
      </c>
      <c r="N311" s="213">
        <v>0</v>
      </c>
      <c r="O311" s="213">
        <v>0</v>
      </c>
      <c r="P311" s="213"/>
      <c r="Q311" s="213"/>
      <c r="R311" s="213"/>
      <c r="S311" s="213"/>
      <c r="T311" s="213"/>
      <c r="U311" s="213"/>
    </row>
    <row r="312" spans="1:21" ht="24.75">
      <c r="A312" s="6" t="s">
        <v>38</v>
      </c>
      <c r="B312" s="4" t="s">
        <v>662</v>
      </c>
      <c r="C312" s="27"/>
      <c r="D312" s="27"/>
      <c r="E312" s="203" t="s">
        <v>106</v>
      </c>
      <c r="F312" s="172"/>
      <c r="G312" s="76" t="s">
        <v>258</v>
      </c>
      <c r="H312" s="97">
        <f>SUM(H313)</f>
        <v>0</v>
      </c>
      <c r="I312" s="97">
        <f aca="true" t="shared" si="60" ref="I312:N312">SUM(I313)</f>
        <v>120000</v>
      </c>
      <c r="J312" s="97">
        <f t="shared" si="60"/>
        <v>0</v>
      </c>
      <c r="K312" s="97">
        <f t="shared" si="60"/>
        <v>120000</v>
      </c>
      <c r="L312" s="97">
        <f t="shared" si="44"/>
        <v>240000</v>
      </c>
      <c r="M312" s="97">
        <f>SUM(M313)</f>
        <v>240000</v>
      </c>
      <c r="N312" s="97">
        <f t="shared" si="60"/>
        <v>0</v>
      </c>
      <c r="O312" s="97">
        <f>SUM(O313)</f>
        <v>0</v>
      </c>
      <c r="P312" s="97"/>
      <c r="Q312" s="106">
        <v>500000</v>
      </c>
      <c r="R312" s="106">
        <v>500000</v>
      </c>
      <c r="S312" s="106">
        <v>0</v>
      </c>
      <c r="T312" s="106"/>
      <c r="U312" s="97"/>
    </row>
    <row r="313" spans="1:21" ht="24.75">
      <c r="A313" s="118" t="s">
        <v>806</v>
      </c>
      <c r="B313" s="272" t="s">
        <v>807</v>
      </c>
      <c r="C313" s="43"/>
      <c r="D313" s="43"/>
      <c r="E313" s="54" t="s">
        <v>106</v>
      </c>
      <c r="F313" s="111" t="s">
        <v>204</v>
      </c>
      <c r="G313" s="15" t="s">
        <v>369</v>
      </c>
      <c r="H313" s="98">
        <v>0</v>
      </c>
      <c r="I313" s="98">
        <v>120000</v>
      </c>
      <c r="J313" s="98">
        <v>0</v>
      </c>
      <c r="K313" s="98">
        <v>120000</v>
      </c>
      <c r="L313" s="98">
        <f t="shared" si="44"/>
        <v>240000</v>
      </c>
      <c r="M313" s="98">
        <v>240000</v>
      </c>
      <c r="N313" s="98">
        <v>0</v>
      </c>
      <c r="O313" s="98">
        <v>0</v>
      </c>
      <c r="P313" s="98"/>
      <c r="Q313" s="111"/>
      <c r="R313" s="111"/>
      <c r="S313" s="111"/>
      <c r="T313" s="111"/>
      <c r="U313" s="98"/>
    </row>
    <row r="314" spans="1:21" ht="96" customHeight="1">
      <c r="A314" s="6" t="s">
        <v>594</v>
      </c>
      <c r="B314" s="4" t="s">
        <v>663</v>
      </c>
      <c r="C314" s="27"/>
      <c r="D314" s="27"/>
      <c r="E314" s="203" t="s">
        <v>120</v>
      </c>
      <c r="F314" s="172"/>
      <c r="G314" s="76" t="s">
        <v>259</v>
      </c>
      <c r="H314" s="97">
        <f>SUM(H315:H319)</f>
        <v>5416172</v>
      </c>
      <c r="I314" s="97">
        <f aca="true" t="shared" si="61" ref="I314:O314">SUM(I315:I319)</f>
        <v>4866172</v>
      </c>
      <c r="J314" s="97">
        <f t="shared" si="61"/>
        <v>4936172</v>
      </c>
      <c r="K314" s="97">
        <f t="shared" si="61"/>
        <v>4900000</v>
      </c>
      <c r="L314" s="97">
        <f t="shared" si="61"/>
        <v>20118516</v>
      </c>
      <c r="M314" s="97">
        <f t="shared" si="61"/>
        <v>10409258</v>
      </c>
      <c r="N314" s="97">
        <f t="shared" si="61"/>
        <v>0</v>
      </c>
      <c r="O314" s="97">
        <f t="shared" si="61"/>
        <v>9709258</v>
      </c>
      <c r="P314" s="97"/>
      <c r="Q314" s="106">
        <v>84620860</v>
      </c>
      <c r="R314" s="106">
        <v>34152344</v>
      </c>
      <c r="S314" s="106">
        <v>50468516</v>
      </c>
      <c r="T314" s="106" t="s">
        <v>59</v>
      </c>
      <c r="U314" s="97"/>
    </row>
    <row r="315" spans="1:21" s="41" customFormat="1" ht="36" customHeight="1">
      <c r="A315" s="199" t="s">
        <v>610</v>
      </c>
      <c r="B315" s="272" t="s">
        <v>808</v>
      </c>
      <c r="C315" s="43"/>
      <c r="D315" s="43"/>
      <c r="E315" s="54" t="s">
        <v>412</v>
      </c>
      <c r="F315" s="111"/>
      <c r="G315" s="15"/>
      <c r="H315" s="291">
        <v>1400000</v>
      </c>
      <c r="I315" s="291">
        <v>1400000</v>
      </c>
      <c r="J315" s="291">
        <v>1700000</v>
      </c>
      <c r="K315" s="291">
        <v>1700000</v>
      </c>
      <c r="L315" s="291">
        <f t="shared" si="44"/>
        <v>6200000</v>
      </c>
      <c r="M315" s="291">
        <v>3100000</v>
      </c>
      <c r="N315" s="291">
        <v>0</v>
      </c>
      <c r="O315" s="291">
        <v>3100000</v>
      </c>
      <c r="P315" s="291"/>
      <c r="Q315" s="292">
        <v>22400000</v>
      </c>
      <c r="R315" s="111"/>
      <c r="S315" s="111"/>
      <c r="T315" s="111"/>
      <c r="U315" s="102"/>
    </row>
    <row r="316" spans="1:21" s="41" customFormat="1" ht="36" customHeight="1">
      <c r="A316" s="200" t="s">
        <v>611</v>
      </c>
      <c r="B316" s="272" t="s">
        <v>809</v>
      </c>
      <c r="C316" s="43"/>
      <c r="D316" s="43"/>
      <c r="E316" s="54" t="s">
        <v>412</v>
      </c>
      <c r="F316" s="111"/>
      <c r="G316" s="15"/>
      <c r="H316" s="291">
        <v>1366172</v>
      </c>
      <c r="I316" s="291">
        <v>1316172</v>
      </c>
      <c r="J316" s="291">
        <v>1736172</v>
      </c>
      <c r="K316" s="291">
        <v>1700000</v>
      </c>
      <c r="L316" s="291">
        <f t="shared" si="44"/>
        <v>6118516</v>
      </c>
      <c r="M316" s="291">
        <v>3059258</v>
      </c>
      <c r="N316" s="291">
        <v>0</v>
      </c>
      <c r="O316" s="291">
        <v>3059258</v>
      </c>
      <c r="P316" s="291"/>
      <c r="Q316" s="292">
        <v>22420860</v>
      </c>
      <c r="R316" s="111"/>
      <c r="S316" s="111"/>
      <c r="T316" s="111"/>
      <c r="U316" s="102"/>
    </row>
    <row r="317" spans="1:21" s="41" customFormat="1" ht="35.25" customHeight="1">
      <c r="A317" s="200" t="s">
        <v>612</v>
      </c>
      <c r="B317" s="272" t="s">
        <v>810</v>
      </c>
      <c r="C317" s="43"/>
      <c r="D317" s="43"/>
      <c r="E317" s="54" t="s">
        <v>412</v>
      </c>
      <c r="F317" s="111"/>
      <c r="G317" s="15"/>
      <c r="H317" s="291">
        <v>500000</v>
      </c>
      <c r="I317" s="291">
        <v>500000</v>
      </c>
      <c r="J317" s="291">
        <v>500000</v>
      </c>
      <c r="K317" s="291">
        <v>500000</v>
      </c>
      <c r="L317" s="291">
        <f t="shared" si="44"/>
        <v>2000000</v>
      </c>
      <c r="M317" s="291">
        <v>1000000</v>
      </c>
      <c r="N317" s="291">
        <v>0</v>
      </c>
      <c r="O317" s="291">
        <v>1000000</v>
      </c>
      <c r="P317" s="291"/>
      <c r="Q317" s="292">
        <v>7000000</v>
      </c>
      <c r="R317" s="111"/>
      <c r="S317" s="111"/>
      <c r="T317" s="111"/>
      <c r="U317" s="102"/>
    </row>
    <row r="318" spans="1:21" s="41" customFormat="1" ht="38.25" customHeight="1">
      <c r="A318" s="201" t="s">
        <v>613</v>
      </c>
      <c r="B318" s="272" t="s">
        <v>811</v>
      </c>
      <c r="C318" s="43"/>
      <c r="D318" s="43"/>
      <c r="E318" s="54" t="s">
        <v>412</v>
      </c>
      <c r="F318" s="111"/>
      <c r="G318" s="15"/>
      <c r="H318" s="291">
        <v>1000000</v>
      </c>
      <c r="I318" s="291">
        <v>1000000</v>
      </c>
      <c r="J318" s="291">
        <v>1000000</v>
      </c>
      <c r="K318" s="291">
        <v>1000000</v>
      </c>
      <c r="L318" s="291">
        <f t="shared" si="44"/>
        <v>4000000</v>
      </c>
      <c r="M318" s="291">
        <v>2000000</v>
      </c>
      <c r="N318" s="291">
        <v>0</v>
      </c>
      <c r="O318" s="291">
        <v>2000000</v>
      </c>
      <c r="P318" s="291"/>
      <c r="Q318" s="292">
        <v>14000000</v>
      </c>
      <c r="R318" s="111"/>
      <c r="S318" s="111"/>
      <c r="T318" s="111"/>
      <c r="U318" s="102"/>
    </row>
    <row r="319" spans="1:21" s="41" customFormat="1" ht="33" customHeight="1">
      <c r="A319" s="202" t="s">
        <v>614</v>
      </c>
      <c r="B319" s="272" t="s">
        <v>812</v>
      </c>
      <c r="C319" s="43"/>
      <c r="D319" s="43"/>
      <c r="E319" s="54" t="s">
        <v>412</v>
      </c>
      <c r="F319" s="111"/>
      <c r="G319" s="15"/>
      <c r="H319" s="102">
        <v>1150000</v>
      </c>
      <c r="I319" s="102">
        <v>650000</v>
      </c>
      <c r="J319" s="102">
        <v>0</v>
      </c>
      <c r="K319" s="102">
        <v>0</v>
      </c>
      <c r="L319" s="102">
        <f t="shared" si="44"/>
        <v>1800000</v>
      </c>
      <c r="M319" s="102">
        <v>1250000</v>
      </c>
      <c r="N319" s="102">
        <v>0</v>
      </c>
      <c r="O319" s="102">
        <v>550000</v>
      </c>
      <c r="P319" s="102" t="s">
        <v>356</v>
      </c>
      <c r="Q319" s="292">
        <v>1800000</v>
      </c>
      <c r="R319" s="111"/>
      <c r="S319" s="111"/>
      <c r="T319" s="111"/>
      <c r="U319" s="102"/>
    </row>
    <row r="320" spans="1:21" s="228" customFormat="1" ht="45" customHeight="1">
      <c r="A320" s="208" t="s">
        <v>901</v>
      </c>
      <c r="B320" s="216" t="s">
        <v>1097</v>
      </c>
      <c r="C320" s="216"/>
      <c r="D320" s="216"/>
      <c r="E320" s="217"/>
      <c r="F320" s="218"/>
      <c r="G320" s="261" t="s">
        <v>839</v>
      </c>
      <c r="H320" s="213">
        <v>15123450</v>
      </c>
      <c r="I320" s="213">
        <v>12186843</v>
      </c>
      <c r="J320" s="213">
        <v>8308119</v>
      </c>
      <c r="K320" s="213">
        <v>8230881</v>
      </c>
      <c r="L320" s="213">
        <v>44679293</v>
      </c>
      <c r="M320" s="213">
        <v>19910719</v>
      </c>
      <c r="N320" s="213">
        <v>18964602</v>
      </c>
      <c r="O320" s="213">
        <v>21929031</v>
      </c>
      <c r="P320" s="213"/>
      <c r="Q320" s="213"/>
      <c r="R320" s="213"/>
      <c r="S320" s="213"/>
      <c r="T320" s="213"/>
      <c r="U320" s="236"/>
    </row>
    <row r="321" spans="1:21" s="36" customFormat="1" ht="99">
      <c r="A321" s="156" t="s">
        <v>74</v>
      </c>
      <c r="B321" s="157" t="s">
        <v>1033</v>
      </c>
      <c r="C321" s="157"/>
      <c r="D321" s="157"/>
      <c r="E321" s="152" t="s">
        <v>852</v>
      </c>
      <c r="F321" s="158"/>
      <c r="G321" s="204" t="s">
        <v>260</v>
      </c>
      <c r="H321" s="153">
        <f>SUM(D321:G321)</f>
        <v>0</v>
      </c>
      <c r="I321" s="153">
        <f>SUM(E321:H321)</f>
        <v>0</v>
      </c>
      <c r="J321" s="153">
        <f>SUM(F321:I321)</f>
        <v>0</v>
      </c>
      <c r="K321" s="153">
        <f>SUM(G321:J321)</f>
        <v>0</v>
      </c>
      <c r="L321" s="153">
        <f t="shared" si="44"/>
        <v>0</v>
      </c>
      <c r="M321" s="153">
        <f>SUM(I321:L321)</f>
        <v>0</v>
      </c>
      <c r="N321" s="153">
        <f>SUM(J321:M321)</f>
        <v>0</v>
      </c>
      <c r="O321" s="153">
        <f>SUM(K321:N321)</f>
        <v>0</v>
      </c>
      <c r="P321" s="153"/>
      <c r="Q321" s="154">
        <v>17000000</v>
      </c>
      <c r="R321" s="158"/>
      <c r="S321" s="154">
        <v>17000000</v>
      </c>
      <c r="T321" s="158" t="s">
        <v>60</v>
      </c>
      <c r="U321" s="153"/>
    </row>
    <row r="322" spans="1:21" ht="39.75" customHeight="1">
      <c r="A322" s="16" t="s">
        <v>89</v>
      </c>
      <c r="B322" s="68" t="s">
        <v>619</v>
      </c>
      <c r="C322" s="2"/>
      <c r="D322" s="2"/>
      <c r="E322" s="64"/>
      <c r="F322" s="94"/>
      <c r="G322" s="87"/>
      <c r="H322" s="95">
        <f>H323+H326+H331</f>
        <v>5254298.59</v>
      </c>
      <c r="I322" s="95">
        <f aca="true" t="shared" si="62" ref="I322:O322">I323+I326+I331</f>
        <v>4691429.92</v>
      </c>
      <c r="J322" s="95">
        <f t="shared" si="62"/>
        <v>2990000</v>
      </c>
      <c r="K322" s="95">
        <f t="shared" si="62"/>
        <v>2990000</v>
      </c>
      <c r="L322" s="95">
        <f t="shared" si="44"/>
        <v>15925728.51</v>
      </c>
      <c r="M322" s="95">
        <f t="shared" si="62"/>
        <v>11328830</v>
      </c>
      <c r="N322" s="95">
        <f t="shared" si="62"/>
        <v>0</v>
      </c>
      <c r="O322" s="95">
        <f t="shared" si="62"/>
        <v>4596898.51</v>
      </c>
      <c r="P322" s="95"/>
      <c r="Q322" s="95">
        <v>59845625</v>
      </c>
      <c r="R322" s="95">
        <v>11800000</v>
      </c>
      <c r="S322" s="95">
        <v>48045625</v>
      </c>
      <c r="T322" s="95" t="s">
        <v>20</v>
      </c>
      <c r="U322" s="95"/>
    </row>
    <row r="323" spans="1:21" ht="66">
      <c r="A323" s="6" t="s">
        <v>39</v>
      </c>
      <c r="B323" s="4" t="s">
        <v>664</v>
      </c>
      <c r="C323" s="27"/>
      <c r="D323" s="27"/>
      <c r="E323" s="203" t="s">
        <v>164</v>
      </c>
      <c r="F323" s="172"/>
      <c r="G323" s="76" t="s">
        <v>261</v>
      </c>
      <c r="H323" s="97">
        <f>SUM(H324:H325)</f>
        <v>1300000</v>
      </c>
      <c r="I323" s="97">
        <f aca="true" t="shared" si="63" ref="I323:O323">SUM(I324:I325)</f>
        <v>1520000</v>
      </c>
      <c r="J323" s="97">
        <f t="shared" si="63"/>
        <v>1540000</v>
      </c>
      <c r="K323" s="97">
        <f t="shared" si="63"/>
        <v>1540000</v>
      </c>
      <c r="L323" s="97">
        <f t="shared" si="44"/>
        <v>5900000</v>
      </c>
      <c r="M323" s="97">
        <f t="shared" si="63"/>
        <v>5830000</v>
      </c>
      <c r="N323" s="97">
        <f t="shared" si="63"/>
        <v>0</v>
      </c>
      <c r="O323" s="97">
        <f t="shared" si="63"/>
        <v>70000</v>
      </c>
      <c r="P323" s="97"/>
      <c r="Q323" s="106">
        <v>26845625</v>
      </c>
      <c r="R323" s="106">
        <v>1300000</v>
      </c>
      <c r="S323" s="106">
        <v>25545625</v>
      </c>
      <c r="T323" s="14"/>
      <c r="U323" s="4"/>
    </row>
    <row r="324" spans="1:21" ht="78.75" customHeight="1">
      <c r="A324" s="118" t="s">
        <v>561</v>
      </c>
      <c r="B324" s="272" t="s">
        <v>813</v>
      </c>
      <c r="C324" s="43"/>
      <c r="D324" s="43"/>
      <c r="E324" s="54" t="s">
        <v>562</v>
      </c>
      <c r="F324" s="111" t="s">
        <v>204</v>
      </c>
      <c r="G324" s="15" t="s">
        <v>563</v>
      </c>
      <c r="H324" s="98">
        <v>1300000</v>
      </c>
      <c r="I324" s="98">
        <v>1500000</v>
      </c>
      <c r="J324" s="98">
        <v>1500000</v>
      </c>
      <c r="K324" s="98">
        <v>1500000</v>
      </c>
      <c r="L324" s="98">
        <f aca="true" t="shared" si="64" ref="L324:L373">SUM(H324:K324)</f>
        <v>5800000</v>
      </c>
      <c r="M324" s="98">
        <v>5800000</v>
      </c>
      <c r="N324" s="98">
        <v>0</v>
      </c>
      <c r="O324" s="98">
        <v>0</v>
      </c>
      <c r="P324" s="98"/>
      <c r="Q324" s="111"/>
      <c r="R324" s="111"/>
      <c r="S324" s="111"/>
      <c r="T324" s="43"/>
      <c r="U324" s="290"/>
    </row>
    <row r="325" spans="1:21" s="228" customFormat="1" ht="41.25">
      <c r="A325" s="208" t="s">
        <v>481</v>
      </c>
      <c r="B325" s="216" t="s">
        <v>1097</v>
      </c>
      <c r="C325" s="216"/>
      <c r="D325" s="216"/>
      <c r="E325" s="217" t="s">
        <v>478</v>
      </c>
      <c r="F325" s="218" t="s">
        <v>483</v>
      </c>
      <c r="G325" s="208" t="s">
        <v>482</v>
      </c>
      <c r="H325" s="213">
        <v>0</v>
      </c>
      <c r="I325" s="213">
        <v>20000</v>
      </c>
      <c r="J325" s="213">
        <v>40000</v>
      </c>
      <c r="K325" s="213">
        <v>40000</v>
      </c>
      <c r="L325" s="213">
        <f t="shared" si="64"/>
        <v>100000</v>
      </c>
      <c r="M325" s="213">
        <v>30000</v>
      </c>
      <c r="N325" s="213">
        <v>0</v>
      </c>
      <c r="O325" s="213">
        <v>70000</v>
      </c>
      <c r="P325" s="213" t="s">
        <v>204</v>
      </c>
      <c r="Q325" s="218"/>
      <c r="R325" s="218"/>
      <c r="S325" s="218"/>
      <c r="T325" s="218"/>
      <c r="U325" s="213"/>
    </row>
    <row r="326" spans="1:21" ht="66">
      <c r="A326" s="6" t="s">
        <v>166</v>
      </c>
      <c r="B326" s="4" t="s">
        <v>665</v>
      </c>
      <c r="C326" s="24"/>
      <c r="D326" s="24"/>
      <c r="E326" s="51" t="s">
        <v>14</v>
      </c>
      <c r="F326" s="112"/>
      <c r="G326" s="88" t="s">
        <v>262</v>
      </c>
      <c r="H326" s="97">
        <f>H327+H328+H330</f>
        <v>2454298.59</v>
      </c>
      <c r="I326" s="97">
        <f aca="true" t="shared" si="65" ref="I326:O326">I327+I328+I330</f>
        <v>2071429.9200000002</v>
      </c>
      <c r="J326" s="97">
        <f t="shared" si="65"/>
        <v>350000</v>
      </c>
      <c r="K326" s="97">
        <f t="shared" si="65"/>
        <v>350000</v>
      </c>
      <c r="L326" s="97">
        <f t="shared" si="65"/>
        <v>5225728.51</v>
      </c>
      <c r="M326" s="97">
        <f t="shared" si="65"/>
        <v>1898830</v>
      </c>
      <c r="N326" s="97">
        <f t="shared" si="65"/>
        <v>0</v>
      </c>
      <c r="O326" s="97">
        <f t="shared" si="65"/>
        <v>3326898.5100000002</v>
      </c>
      <c r="P326" s="97"/>
      <c r="Q326" s="106">
        <v>7000000</v>
      </c>
      <c r="R326" s="106">
        <v>3500000</v>
      </c>
      <c r="S326" s="106">
        <v>3500000</v>
      </c>
      <c r="T326" s="106" t="s">
        <v>61</v>
      </c>
      <c r="U326" s="4"/>
    </row>
    <row r="327" spans="1:21" ht="33.75" customHeight="1">
      <c r="A327" s="118" t="s">
        <v>557</v>
      </c>
      <c r="B327" s="272" t="s">
        <v>814</v>
      </c>
      <c r="C327" s="39"/>
      <c r="D327" s="39"/>
      <c r="E327" s="61" t="s">
        <v>14</v>
      </c>
      <c r="F327" s="107" t="s">
        <v>204</v>
      </c>
      <c r="G327" s="85" t="s">
        <v>558</v>
      </c>
      <c r="H327" s="98">
        <v>500000</v>
      </c>
      <c r="I327" s="98">
        <v>300000</v>
      </c>
      <c r="J327" s="98">
        <v>300000</v>
      </c>
      <c r="K327" s="98">
        <v>300000</v>
      </c>
      <c r="L327" s="98">
        <f t="shared" si="64"/>
        <v>1400000</v>
      </c>
      <c r="M327" s="98">
        <v>1400000</v>
      </c>
      <c r="N327" s="98">
        <v>0</v>
      </c>
      <c r="O327" s="98">
        <v>0</v>
      </c>
      <c r="P327" s="98"/>
      <c r="Q327" s="107"/>
      <c r="R327" s="107"/>
      <c r="S327" s="107"/>
      <c r="T327" s="107"/>
      <c r="U327" s="290"/>
    </row>
    <row r="328" spans="1:21" ht="32.25" customHeight="1">
      <c r="A328" s="118" t="s">
        <v>559</v>
      </c>
      <c r="B328" s="272" t="s">
        <v>815</v>
      </c>
      <c r="C328" s="39"/>
      <c r="D328" s="39"/>
      <c r="E328" s="61" t="s">
        <v>14</v>
      </c>
      <c r="F328" s="107" t="s">
        <v>204</v>
      </c>
      <c r="G328" s="85" t="s">
        <v>560</v>
      </c>
      <c r="H328" s="98">
        <v>50000</v>
      </c>
      <c r="I328" s="98">
        <v>50000</v>
      </c>
      <c r="J328" s="98">
        <v>50000</v>
      </c>
      <c r="K328" s="98">
        <v>50000</v>
      </c>
      <c r="L328" s="98">
        <f t="shared" si="64"/>
        <v>200000</v>
      </c>
      <c r="M328" s="98">
        <v>200000</v>
      </c>
      <c r="N328" s="98">
        <v>0</v>
      </c>
      <c r="O328" s="98">
        <v>0</v>
      </c>
      <c r="P328" s="98"/>
      <c r="Q328" s="107"/>
      <c r="R328" s="107"/>
      <c r="S328" s="107"/>
      <c r="T328" s="107"/>
      <c r="U328" s="290"/>
    </row>
    <row r="329" spans="1:21" s="228" customFormat="1" ht="42" customHeight="1">
      <c r="A329" s="208" t="s">
        <v>902</v>
      </c>
      <c r="B329" s="216" t="s">
        <v>1097</v>
      </c>
      <c r="C329" s="216"/>
      <c r="D329" s="216"/>
      <c r="E329" s="217"/>
      <c r="F329" s="218"/>
      <c r="G329" s="261" t="s">
        <v>840</v>
      </c>
      <c r="H329" s="213">
        <v>460000</v>
      </c>
      <c r="I329" s="213">
        <v>663500</v>
      </c>
      <c r="J329" s="213">
        <v>676000</v>
      </c>
      <c r="K329" s="213">
        <v>506000</v>
      </c>
      <c r="L329" s="213">
        <f t="shared" si="64"/>
        <v>2305500</v>
      </c>
      <c r="M329" s="213">
        <v>1310000</v>
      </c>
      <c r="N329" s="213">
        <v>0</v>
      </c>
      <c r="O329" s="213">
        <f>L329-M329</f>
        <v>995500</v>
      </c>
      <c r="P329" s="213"/>
      <c r="Q329" s="213"/>
      <c r="R329" s="213"/>
      <c r="S329" s="213"/>
      <c r="T329" s="213"/>
      <c r="U329" s="236"/>
    </row>
    <row r="330" spans="1:21" s="189" customFormat="1" ht="63">
      <c r="A330" s="22" t="s">
        <v>163</v>
      </c>
      <c r="B330" s="23" t="s">
        <v>1059</v>
      </c>
      <c r="C330" s="23"/>
      <c r="D330" s="23"/>
      <c r="E330" s="56" t="s">
        <v>130</v>
      </c>
      <c r="F330" s="104" t="s">
        <v>204</v>
      </c>
      <c r="G330" s="84" t="s">
        <v>208</v>
      </c>
      <c r="H330" s="104">
        <v>1904298.59</v>
      </c>
      <c r="I330" s="104">
        <v>1721429.9200000002</v>
      </c>
      <c r="J330" s="104">
        <v>0</v>
      </c>
      <c r="K330" s="104">
        <v>0</v>
      </c>
      <c r="L330" s="104">
        <f t="shared" si="64"/>
        <v>3625728.5100000002</v>
      </c>
      <c r="M330" s="104">
        <v>298830</v>
      </c>
      <c r="N330" s="104">
        <v>0</v>
      </c>
      <c r="O330" s="104">
        <f>L330-M330</f>
        <v>3326898.5100000002</v>
      </c>
      <c r="P330" s="104"/>
      <c r="Q330" s="104">
        <v>3629640</v>
      </c>
      <c r="R330" s="104">
        <v>298830</v>
      </c>
      <c r="S330" s="104">
        <v>3330810</v>
      </c>
      <c r="T330" s="104" t="s">
        <v>62</v>
      </c>
      <c r="U330" s="104"/>
    </row>
    <row r="331" spans="1:21" ht="114">
      <c r="A331" s="6" t="s">
        <v>40</v>
      </c>
      <c r="B331" s="4" t="s">
        <v>666</v>
      </c>
      <c r="C331" s="24"/>
      <c r="D331" s="24"/>
      <c r="E331" s="51" t="s">
        <v>150</v>
      </c>
      <c r="F331" s="112"/>
      <c r="G331" s="88" t="s">
        <v>263</v>
      </c>
      <c r="H331" s="97">
        <f>H332+H334</f>
        <v>1500000</v>
      </c>
      <c r="I331" s="97">
        <f aca="true" t="shared" si="66" ref="I331:O331">I332+I334</f>
        <v>1100000</v>
      </c>
      <c r="J331" s="97">
        <f t="shared" si="66"/>
        <v>1100000</v>
      </c>
      <c r="K331" s="97">
        <f t="shared" si="66"/>
        <v>1100000</v>
      </c>
      <c r="L331" s="97">
        <f t="shared" si="66"/>
        <v>4800000</v>
      </c>
      <c r="M331" s="97">
        <f t="shared" si="66"/>
        <v>3600000</v>
      </c>
      <c r="N331" s="97">
        <f t="shared" si="66"/>
        <v>0</v>
      </c>
      <c r="O331" s="97">
        <f t="shared" si="66"/>
        <v>1200000</v>
      </c>
      <c r="P331" s="97"/>
      <c r="Q331" s="106">
        <v>26000000</v>
      </c>
      <c r="R331" s="106">
        <v>7000000</v>
      </c>
      <c r="S331" s="106">
        <v>19000000</v>
      </c>
      <c r="T331" s="106" t="s">
        <v>63</v>
      </c>
      <c r="U331" s="4"/>
    </row>
    <row r="332" spans="1:21" s="41" customFormat="1" ht="33">
      <c r="A332" s="15" t="s">
        <v>370</v>
      </c>
      <c r="B332" s="10" t="s">
        <v>1034</v>
      </c>
      <c r="C332" s="10"/>
      <c r="D332" s="10"/>
      <c r="E332" s="163" t="s">
        <v>150</v>
      </c>
      <c r="F332" s="101" t="s">
        <v>204</v>
      </c>
      <c r="G332" s="78" t="s">
        <v>371</v>
      </c>
      <c r="H332" s="102">
        <v>1200000</v>
      </c>
      <c r="I332" s="102">
        <v>800000</v>
      </c>
      <c r="J332" s="102">
        <v>800000</v>
      </c>
      <c r="K332" s="102">
        <v>800000</v>
      </c>
      <c r="L332" s="102">
        <f t="shared" si="64"/>
        <v>3600000</v>
      </c>
      <c r="M332" s="102">
        <v>3600000</v>
      </c>
      <c r="N332" s="102">
        <v>0</v>
      </c>
      <c r="O332" s="102">
        <v>0</v>
      </c>
      <c r="P332" s="102"/>
      <c r="Q332" s="10"/>
      <c r="R332" s="10"/>
      <c r="S332" s="10"/>
      <c r="T332" s="10"/>
      <c r="U332" s="13"/>
    </row>
    <row r="333" spans="1:21" s="248" customFormat="1" ht="44.25" customHeight="1">
      <c r="A333" s="208" t="s">
        <v>903</v>
      </c>
      <c r="B333" s="215" t="s">
        <v>1097</v>
      </c>
      <c r="C333" s="215"/>
      <c r="D333" s="215"/>
      <c r="E333" s="217"/>
      <c r="F333" s="213"/>
      <c r="G333" s="235" t="s">
        <v>817</v>
      </c>
      <c r="H333" s="246">
        <v>2317500</v>
      </c>
      <c r="I333" s="246">
        <v>1050000</v>
      </c>
      <c r="J333" s="246">
        <v>963250</v>
      </c>
      <c r="K333" s="246" t="e">
        <v>#VALUE!</v>
      </c>
      <c r="L333" s="246">
        <v>4550750</v>
      </c>
      <c r="M333" s="246">
        <v>2452500</v>
      </c>
      <c r="N333" s="246">
        <v>0</v>
      </c>
      <c r="O333" s="246">
        <v>2098250</v>
      </c>
      <c r="P333" s="246"/>
      <c r="Q333" s="253"/>
      <c r="R333" s="253"/>
      <c r="S333" s="253"/>
      <c r="T333" s="253"/>
      <c r="U333" s="236"/>
    </row>
    <row r="334" spans="1:21" s="36" customFormat="1" ht="63">
      <c r="A334" s="22" t="s">
        <v>75</v>
      </c>
      <c r="B334" s="21" t="s">
        <v>1035</v>
      </c>
      <c r="C334" s="21"/>
      <c r="D334" s="21"/>
      <c r="E334" s="205" t="s">
        <v>401</v>
      </c>
      <c r="F334" s="103"/>
      <c r="G334" s="22" t="s">
        <v>264</v>
      </c>
      <c r="H334" s="103">
        <v>300000</v>
      </c>
      <c r="I334" s="103">
        <v>300000</v>
      </c>
      <c r="J334" s="103">
        <v>300000</v>
      </c>
      <c r="K334" s="103">
        <v>300000</v>
      </c>
      <c r="L334" s="103">
        <v>1200000</v>
      </c>
      <c r="M334" s="103">
        <v>0</v>
      </c>
      <c r="N334" s="103">
        <v>0</v>
      </c>
      <c r="O334" s="103">
        <v>1200000</v>
      </c>
      <c r="P334" s="103"/>
      <c r="Q334" s="104">
        <v>10000000</v>
      </c>
      <c r="R334" s="104">
        <v>1000000</v>
      </c>
      <c r="S334" s="104">
        <v>9000000</v>
      </c>
      <c r="T334" s="109" t="s">
        <v>16</v>
      </c>
      <c r="U334" s="103"/>
    </row>
    <row r="335" spans="1:21" ht="39.75" customHeight="1">
      <c r="A335" s="16" t="s">
        <v>53</v>
      </c>
      <c r="B335" s="68" t="s">
        <v>617</v>
      </c>
      <c r="C335" s="65"/>
      <c r="D335" s="65"/>
      <c r="E335" s="50"/>
      <c r="F335" s="175"/>
      <c r="G335" s="82"/>
      <c r="H335" s="95">
        <f>H336+H340+H358</f>
        <v>7420000.010000001</v>
      </c>
      <c r="I335" s="95">
        <f aca="true" t="shared" si="67" ref="I335:O335">I336+I340+I358</f>
        <v>9720000.010000002</v>
      </c>
      <c r="J335" s="95">
        <f t="shared" si="67"/>
        <v>9795000.010000002</v>
      </c>
      <c r="K335" s="95">
        <f t="shared" si="67"/>
        <v>9795000.010000002</v>
      </c>
      <c r="L335" s="95">
        <f t="shared" si="64"/>
        <v>36730000.04000001</v>
      </c>
      <c r="M335" s="95">
        <f t="shared" si="67"/>
        <v>1880000</v>
      </c>
      <c r="N335" s="95">
        <f t="shared" si="67"/>
        <v>0</v>
      </c>
      <c r="O335" s="95">
        <f t="shared" si="67"/>
        <v>34850000.04000001</v>
      </c>
      <c r="P335" s="95"/>
      <c r="Q335" s="95">
        <f>Q336+Q340+Q358</f>
        <v>75490000</v>
      </c>
      <c r="R335" s="95">
        <f>R336+R340+R358</f>
        <v>3750000</v>
      </c>
      <c r="S335" s="95">
        <f>S336+S340+S358</f>
        <v>71740000</v>
      </c>
      <c r="T335" s="95" t="e">
        <f>T336+T340+T358</f>
        <v>#VALUE!</v>
      </c>
      <c r="U335" s="95">
        <f>U336+U340+U358</f>
        <v>0</v>
      </c>
    </row>
    <row r="336" spans="1:21" ht="49.5">
      <c r="A336" s="6" t="s">
        <v>77</v>
      </c>
      <c r="B336" s="24" t="s">
        <v>618</v>
      </c>
      <c r="C336" s="24"/>
      <c r="D336" s="24"/>
      <c r="E336" s="51" t="s">
        <v>151</v>
      </c>
      <c r="F336" s="112"/>
      <c r="G336" s="8" t="s">
        <v>265</v>
      </c>
      <c r="H336" s="97">
        <v>0</v>
      </c>
      <c r="I336" s="97">
        <v>0</v>
      </c>
      <c r="J336" s="97">
        <v>0</v>
      </c>
      <c r="K336" s="97">
        <v>0</v>
      </c>
      <c r="L336" s="97">
        <f t="shared" si="64"/>
        <v>0</v>
      </c>
      <c r="M336" s="97">
        <v>0</v>
      </c>
      <c r="N336" s="97">
        <v>0</v>
      </c>
      <c r="O336" s="97">
        <v>0</v>
      </c>
      <c r="P336" s="97"/>
      <c r="Q336" s="106">
        <v>50000</v>
      </c>
      <c r="R336" s="106">
        <v>50000</v>
      </c>
      <c r="S336" s="106">
        <v>0</v>
      </c>
      <c r="T336" s="112" t="s">
        <v>18</v>
      </c>
      <c r="U336" s="97"/>
    </row>
    <row r="337" spans="1:21" s="36" customFormat="1" ht="66">
      <c r="A337" s="156" t="s">
        <v>81</v>
      </c>
      <c r="B337" s="160" t="s">
        <v>1036</v>
      </c>
      <c r="C337" s="160"/>
      <c r="D337" s="160"/>
      <c r="E337" s="161" t="s">
        <v>501</v>
      </c>
      <c r="F337" s="182" t="s">
        <v>502</v>
      </c>
      <c r="G337" s="89" t="s">
        <v>266</v>
      </c>
      <c r="H337" s="153">
        <f aca="true" t="shared" si="68" ref="H337:K339">SUM(D337:G337)</f>
        <v>0</v>
      </c>
      <c r="I337" s="153">
        <f t="shared" si="68"/>
        <v>0</v>
      </c>
      <c r="J337" s="153">
        <f t="shared" si="68"/>
        <v>0</v>
      </c>
      <c r="K337" s="153">
        <f t="shared" si="68"/>
        <v>0</v>
      </c>
      <c r="L337" s="153">
        <f t="shared" si="64"/>
        <v>0</v>
      </c>
      <c r="M337" s="153">
        <f aca="true" t="shared" si="69" ref="M337:O339">SUM(I337:L337)</f>
        <v>0</v>
      </c>
      <c r="N337" s="153">
        <f t="shared" si="69"/>
        <v>0</v>
      </c>
      <c r="O337" s="153">
        <f t="shared" si="69"/>
        <v>0</v>
      </c>
      <c r="P337" s="153"/>
      <c r="Q337" s="154">
        <v>800000000</v>
      </c>
      <c r="R337" s="158">
        <v>0</v>
      </c>
      <c r="S337" s="154">
        <v>800000000</v>
      </c>
      <c r="T337" s="158" t="s">
        <v>503</v>
      </c>
      <c r="U337" s="153"/>
    </row>
    <row r="338" spans="1:21" s="36" customFormat="1" ht="74.25">
      <c r="A338" s="20" t="s">
        <v>82</v>
      </c>
      <c r="B338" s="40" t="s">
        <v>1037</v>
      </c>
      <c r="C338" s="40"/>
      <c r="D338" s="40"/>
      <c r="E338" s="57" t="s">
        <v>501</v>
      </c>
      <c r="F338" s="178" t="s">
        <v>504</v>
      </c>
      <c r="G338" s="89" t="s">
        <v>267</v>
      </c>
      <c r="H338" s="103">
        <f t="shared" si="68"/>
        <v>0</v>
      </c>
      <c r="I338" s="103">
        <f t="shared" si="68"/>
        <v>0</v>
      </c>
      <c r="J338" s="103">
        <f t="shared" si="68"/>
        <v>0</v>
      </c>
      <c r="K338" s="103">
        <f t="shared" si="68"/>
        <v>0</v>
      </c>
      <c r="L338" s="103">
        <f t="shared" si="64"/>
        <v>0</v>
      </c>
      <c r="M338" s="103">
        <f t="shared" si="69"/>
        <v>0</v>
      </c>
      <c r="N338" s="103">
        <f t="shared" si="69"/>
        <v>0</v>
      </c>
      <c r="O338" s="103">
        <f t="shared" si="69"/>
        <v>0</v>
      </c>
      <c r="P338" s="103"/>
      <c r="Q338" s="104">
        <v>800000000</v>
      </c>
      <c r="R338" s="104">
        <v>0</v>
      </c>
      <c r="S338" s="104">
        <v>800000000</v>
      </c>
      <c r="T338" s="104" t="s">
        <v>505</v>
      </c>
      <c r="U338" s="103"/>
    </row>
    <row r="339" spans="1:21" s="36" customFormat="1" ht="82.5">
      <c r="A339" s="20" t="s">
        <v>83</v>
      </c>
      <c r="B339" s="40" t="s">
        <v>1038</v>
      </c>
      <c r="C339" s="40"/>
      <c r="D339" s="40"/>
      <c r="E339" s="57" t="s">
        <v>506</v>
      </c>
      <c r="F339" s="178" t="s">
        <v>204</v>
      </c>
      <c r="G339" s="89" t="s">
        <v>268</v>
      </c>
      <c r="H339" s="103">
        <f t="shared" si="68"/>
        <v>0</v>
      </c>
      <c r="I339" s="103">
        <f t="shared" si="68"/>
        <v>0</v>
      </c>
      <c r="J339" s="103">
        <f t="shared" si="68"/>
        <v>0</v>
      </c>
      <c r="K339" s="103">
        <f t="shared" si="68"/>
        <v>0</v>
      </c>
      <c r="L339" s="103">
        <f t="shared" si="64"/>
        <v>0</v>
      </c>
      <c r="M339" s="103">
        <f t="shared" si="69"/>
        <v>0</v>
      </c>
      <c r="N339" s="103">
        <f t="shared" si="69"/>
        <v>0</v>
      </c>
      <c r="O339" s="103">
        <f t="shared" si="69"/>
        <v>0</v>
      </c>
      <c r="P339" s="103"/>
      <c r="Q339" s="104">
        <v>616000000</v>
      </c>
      <c r="R339" s="109">
        <v>0</v>
      </c>
      <c r="S339" s="104">
        <v>616000000</v>
      </c>
      <c r="T339" s="109" t="s">
        <v>507</v>
      </c>
      <c r="U339" s="103"/>
    </row>
    <row r="340" spans="1:21" ht="53.25">
      <c r="A340" s="6" t="s">
        <v>80</v>
      </c>
      <c r="B340" s="4" t="s">
        <v>508</v>
      </c>
      <c r="C340" s="4"/>
      <c r="D340" s="4"/>
      <c r="E340" s="47" t="s">
        <v>107</v>
      </c>
      <c r="F340" s="97"/>
      <c r="G340" s="90" t="s">
        <v>269</v>
      </c>
      <c r="H340" s="97">
        <f>SUM(H341:H356)</f>
        <v>6620000.010000001</v>
      </c>
      <c r="I340" s="97">
        <f aca="true" t="shared" si="70" ref="I340:O340">SUM(I341:I356)</f>
        <v>6620000.010000001</v>
      </c>
      <c r="J340" s="97">
        <f t="shared" si="70"/>
        <v>6620000.010000001</v>
      </c>
      <c r="K340" s="97">
        <f t="shared" si="70"/>
        <v>6620000.010000001</v>
      </c>
      <c r="L340" s="97">
        <f t="shared" si="70"/>
        <v>26480000.040000003</v>
      </c>
      <c r="M340" s="97">
        <f t="shared" si="70"/>
        <v>50000</v>
      </c>
      <c r="N340" s="97">
        <f t="shared" si="70"/>
        <v>0</v>
      </c>
      <c r="O340" s="97">
        <f t="shared" si="70"/>
        <v>26430000.040000003</v>
      </c>
      <c r="P340" s="97"/>
      <c r="Q340" s="97">
        <f>SUM(Q341:Q357)</f>
        <v>46390000</v>
      </c>
      <c r="R340" s="97">
        <f>SUM(R341:R357)</f>
        <v>50000</v>
      </c>
      <c r="S340" s="97">
        <f>SUM(S341:S357)</f>
        <v>46340000</v>
      </c>
      <c r="T340" s="97" t="s">
        <v>65</v>
      </c>
      <c r="U340" s="97"/>
    </row>
    <row r="341" spans="1:21" ht="65.25" customHeight="1">
      <c r="A341" s="5" t="s">
        <v>986</v>
      </c>
      <c r="B341" s="39" t="s">
        <v>1060</v>
      </c>
      <c r="C341" s="39"/>
      <c r="D341" s="39"/>
      <c r="E341" s="61" t="s">
        <v>510</v>
      </c>
      <c r="F341" s="107" t="s">
        <v>204</v>
      </c>
      <c r="G341" s="125" t="s">
        <v>511</v>
      </c>
      <c r="H341" s="126">
        <v>985714.29</v>
      </c>
      <c r="I341" s="126">
        <v>985714.29</v>
      </c>
      <c r="J341" s="126">
        <v>985714.29</v>
      </c>
      <c r="K341" s="126">
        <v>985714.29</v>
      </c>
      <c r="L341" s="126">
        <f t="shared" si="64"/>
        <v>3942857.16</v>
      </c>
      <c r="M341" s="126">
        <v>3125</v>
      </c>
      <c r="N341" s="126">
        <v>0</v>
      </c>
      <c r="O341" s="126">
        <f>L341-M341</f>
        <v>3939732.16</v>
      </c>
      <c r="P341" s="126" t="s">
        <v>509</v>
      </c>
      <c r="Q341" s="107">
        <v>6903125</v>
      </c>
      <c r="R341" s="107">
        <v>3125</v>
      </c>
      <c r="S341" s="107">
        <f>Q341-R341</f>
        <v>6900000</v>
      </c>
      <c r="T341" s="298" t="s">
        <v>65</v>
      </c>
      <c r="U341" s="309" t="s">
        <v>512</v>
      </c>
    </row>
    <row r="342" spans="1:21" ht="41.25">
      <c r="A342" s="5" t="s">
        <v>987</v>
      </c>
      <c r="B342" s="39" t="s">
        <v>1061</v>
      </c>
      <c r="C342" s="39"/>
      <c r="D342" s="39"/>
      <c r="E342" s="61" t="s">
        <v>510</v>
      </c>
      <c r="F342" s="107" t="s">
        <v>204</v>
      </c>
      <c r="G342" s="125" t="s">
        <v>511</v>
      </c>
      <c r="H342" s="126">
        <v>385714.29</v>
      </c>
      <c r="I342" s="126">
        <v>385714.29</v>
      </c>
      <c r="J342" s="126">
        <v>385714.29</v>
      </c>
      <c r="K342" s="126">
        <v>385714.29</v>
      </c>
      <c r="L342" s="126">
        <f t="shared" si="64"/>
        <v>1542857.16</v>
      </c>
      <c r="M342" s="126">
        <v>3125</v>
      </c>
      <c r="N342" s="126">
        <v>0</v>
      </c>
      <c r="O342" s="126">
        <f aca="true" t="shared" si="71" ref="O342:O356">L342-M342</f>
        <v>1539732.16</v>
      </c>
      <c r="P342" s="126"/>
      <c r="Q342" s="107">
        <v>2703125</v>
      </c>
      <c r="R342" s="107">
        <v>3125</v>
      </c>
      <c r="S342" s="107">
        <f aca="true" t="shared" si="72" ref="S342:S356">Q342-R342</f>
        <v>2700000</v>
      </c>
      <c r="T342" s="299"/>
      <c r="U342" s="310"/>
    </row>
    <row r="343" spans="1:21" ht="50.25" customHeight="1">
      <c r="A343" s="5" t="s">
        <v>985</v>
      </c>
      <c r="B343" s="39" t="s">
        <v>1062</v>
      </c>
      <c r="C343" s="39"/>
      <c r="D343" s="39"/>
      <c r="E343" s="61" t="s">
        <v>510</v>
      </c>
      <c r="F343" s="107" t="s">
        <v>204</v>
      </c>
      <c r="G343" s="125" t="s">
        <v>511</v>
      </c>
      <c r="H343" s="126">
        <v>214285.71</v>
      </c>
      <c r="I343" s="126">
        <v>214285.71</v>
      </c>
      <c r="J343" s="126">
        <v>214285.71</v>
      </c>
      <c r="K343" s="126">
        <v>214285.71</v>
      </c>
      <c r="L343" s="126">
        <f t="shared" si="64"/>
        <v>857142.84</v>
      </c>
      <c r="M343" s="126">
        <v>3125</v>
      </c>
      <c r="N343" s="126">
        <v>0</v>
      </c>
      <c r="O343" s="126">
        <f t="shared" si="71"/>
        <v>854017.84</v>
      </c>
      <c r="P343" s="126"/>
      <c r="Q343" s="107">
        <v>1503125</v>
      </c>
      <c r="R343" s="107">
        <v>3125</v>
      </c>
      <c r="S343" s="107">
        <f t="shared" si="72"/>
        <v>1500000</v>
      </c>
      <c r="T343" s="299"/>
      <c r="U343" s="310"/>
    </row>
    <row r="344" spans="1:21" ht="39.75" customHeight="1">
      <c r="A344" s="5" t="s">
        <v>513</v>
      </c>
      <c r="B344" s="39" t="s">
        <v>1063</v>
      </c>
      <c r="C344" s="39"/>
      <c r="D344" s="39"/>
      <c r="E344" s="61" t="s">
        <v>510</v>
      </c>
      <c r="F344" s="107" t="s">
        <v>204</v>
      </c>
      <c r="G344" s="125" t="s">
        <v>511</v>
      </c>
      <c r="H344" s="126">
        <v>457142.86</v>
      </c>
      <c r="I344" s="126">
        <v>457142.86</v>
      </c>
      <c r="J344" s="126">
        <v>457142.86</v>
      </c>
      <c r="K344" s="126">
        <v>457142.86</v>
      </c>
      <c r="L344" s="126">
        <f t="shared" si="64"/>
        <v>1828571.44</v>
      </c>
      <c r="M344" s="126">
        <v>3125</v>
      </c>
      <c r="N344" s="126">
        <v>0</v>
      </c>
      <c r="O344" s="126">
        <f t="shared" si="71"/>
        <v>1825446.44</v>
      </c>
      <c r="P344" s="126"/>
      <c r="Q344" s="107">
        <v>3203125</v>
      </c>
      <c r="R344" s="107">
        <v>3125</v>
      </c>
      <c r="S344" s="107">
        <f t="shared" si="72"/>
        <v>3200000</v>
      </c>
      <c r="T344" s="299"/>
      <c r="U344" s="310"/>
    </row>
    <row r="345" spans="1:21" ht="50.25" customHeight="1">
      <c r="A345" s="5" t="s">
        <v>984</v>
      </c>
      <c r="B345" s="39" t="s">
        <v>1064</v>
      </c>
      <c r="C345" s="39"/>
      <c r="D345" s="39"/>
      <c r="E345" s="61" t="s">
        <v>510</v>
      </c>
      <c r="F345" s="107" t="s">
        <v>204</v>
      </c>
      <c r="G345" s="125" t="s">
        <v>511</v>
      </c>
      <c r="H345" s="126">
        <v>385714.29</v>
      </c>
      <c r="I345" s="126">
        <v>385714.29</v>
      </c>
      <c r="J345" s="126">
        <v>385714.29</v>
      </c>
      <c r="K345" s="126">
        <v>385714.29</v>
      </c>
      <c r="L345" s="126">
        <f t="shared" si="64"/>
        <v>1542857.16</v>
      </c>
      <c r="M345" s="126">
        <v>3125</v>
      </c>
      <c r="N345" s="126">
        <v>0</v>
      </c>
      <c r="O345" s="126">
        <f t="shared" si="71"/>
        <v>1539732.16</v>
      </c>
      <c r="P345" s="126"/>
      <c r="Q345" s="107">
        <v>2703125</v>
      </c>
      <c r="R345" s="107">
        <v>3125</v>
      </c>
      <c r="S345" s="107">
        <f t="shared" si="72"/>
        <v>2700000</v>
      </c>
      <c r="T345" s="299"/>
      <c r="U345" s="310"/>
    </row>
    <row r="346" spans="1:21" ht="41.25">
      <c r="A346" s="5" t="s">
        <v>983</v>
      </c>
      <c r="B346" s="39" t="s">
        <v>1065</v>
      </c>
      <c r="C346" s="39"/>
      <c r="D346" s="39"/>
      <c r="E346" s="61" t="s">
        <v>510</v>
      </c>
      <c r="F346" s="107" t="s">
        <v>204</v>
      </c>
      <c r="G346" s="125" t="s">
        <v>511</v>
      </c>
      <c r="H346" s="126">
        <v>142857.14</v>
      </c>
      <c r="I346" s="126">
        <v>142857.14</v>
      </c>
      <c r="J346" s="126">
        <v>142857.14</v>
      </c>
      <c r="K346" s="126">
        <v>142857.14</v>
      </c>
      <c r="L346" s="126">
        <f t="shared" si="64"/>
        <v>571428.56</v>
      </c>
      <c r="M346" s="126">
        <v>3125</v>
      </c>
      <c r="N346" s="126">
        <v>0</v>
      </c>
      <c r="O346" s="126">
        <f t="shared" si="71"/>
        <v>568303.56</v>
      </c>
      <c r="P346" s="126"/>
      <c r="Q346" s="107">
        <v>1003125</v>
      </c>
      <c r="R346" s="107">
        <v>3125</v>
      </c>
      <c r="S346" s="107">
        <f t="shared" si="72"/>
        <v>1000000</v>
      </c>
      <c r="T346" s="299"/>
      <c r="U346" s="310"/>
    </row>
    <row r="347" spans="1:21" ht="33">
      <c r="A347" s="5" t="s">
        <v>982</v>
      </c>
      <c r="B347" s="39" t="s">
        <v>1066</v>
      </c>
      <c r="C347" s="39"/>
      <c r="D347" s="39"/>
      <c r="E347" s="61" t="s">
        <v>510</v>
      </c>
      <c r="F347" s="107" t="s">
        <v>204</v>
      </c>
      <c r="G347" s="125" t="s">
        <v>511</v>
      </c>
      <c r="H347" s="126">
        <v>228571.43</v>
      </c>
      <c r="I347" s="126">
        <v>228571.43</v>
      </c>
      <c r="J347" s="126">
        <v>228571.43</v>
      </c>
      <c r="K347" s="126">
        <v>228571.43</v>
      </c>
      <c r="L347" s="126">
        <f t="shared" si="64"/>
        <v>914285.72</v>
      </c>
      <c r="M347" s="126">
        <v>3125</v>
      </c>
      <c r="N347" s="126">
        <v>0</v>
      </c>
      <c r="O347" s="126">
        <f t="shared" si="71"/>
        <v>911160.72</v>
      </c>
      <c r="P347" s="126"/>
      <c r="Q347" s="107">
        <v>1603125</v>
      </c>
      <c r="R347" s="107">
        <v>3125</v>
      </c>
      <c r="S347" s="107">
        <f t="shared" si="72"/>
        <v>1600000</v>
      </c>
      <c r="T347" s="299"/>
      <c r="U347" s="310"/>
    </row>
    <row r="348" spans="1:21" ht="33">
      <c r="A348" s="5" t="s">
        <v>988</v>
      </c>
      <c r="B348" s="39" t="s">
        <v>1067</v>
      </c>
      <c r="C348" s="39"/>
      <c r="D348" s="39"/>
      <c r="E348" s="61" t="s">
        <v>510</v>
      </c>
      <c r="F348" s="107" t="s">
        <v>204</v>
      </c>
      <c r="G348" s="125" t="s">
        <v>511</v>
      </c>
      <c r="H348" s="126">
        <v>114285.71</v>
      </c>
      <c r="I348" s="126">
        <v>114285.71</v>
      </c>
      <c r="J348" s="126">
        <v>114285.71</v>
      </c>
      <c r="K348" s="126">
        <v>114285.71</v>
      </c>
      <c r="L348" s="126">
        <f t="shared" si="64"/>
        <v>457142.84</v>
      </c>
      <c r="M348" s="126">
        <v>3125</v>
      </c>
      <c r="N348" s="126">
        <v>0</v>
      </c>
      <c r="O348" s="126">
        <f t="shared" si="71"/>
        <v>454017.84</v>
      </c>
      <c r="P348" s="126"/>
      <c r="Q348" s="107">
        <v>803125</v>
      </c>
      <c r="R348" s="107">
        <v>3125</v>
      </c>
      <c r="S348" s="107">
        <f t="shared" si="72"/>
        <v>800000</v>
      </c>
      <c r="T348" s="299"/>
      <c r="U348" s="310"/>
    </row>
    <row r="349" spans="1:21" ht="33">
      <c r="A349" s="5" t="s">
        <v>989</v>
      </c>
      <c r="B349" s="39" t="s">
        <v>1068</v>
      </c>
      <c r="C349" s="39"/>
      <c r="D349" s="39"/>
      <c r="E349" s="61" t="s">
        <v>510</v>
      </c>
      <c r="F349" s="107" t="s">
        <v>204</v>
      </c>
      <c r="G349" s="125" t="s">
        <v>511</v>
      </c>
      <c r="H349" s="126">
        <v>214285.71</v>
      </c>
      <c r="I349" s="126">
        <v>214285.71</v>
      </c>
      <c r="J349" s="126">
        <v>214285.71</v>
      </c>
      <c r="K349" s="126">
        <v>214285.71</v>
      </c>
      <c r="L349" s="126">
        <f t="shared" si="64"/>
        <v>857142.84</v>
      </c>
      <c r="M349" s="126">
        <v>3125</v>
      </c>
      <c r="N349" s="126">
        <v>0</v>
      </c>
      <c r="O349" s="126">
        <f t="shared" si="71"/>
        <v>854017.84</v>
      </c>
      <c r="P349" s="126"/>
      <c r="Q349" s="107">
        <v>1503125</v>
      </c>
      <c r="R349" s="107">
        <v>3125</v>
      </c>
      <c r="S349" s="107">
        <f t="shared" si="72"/>
        <v>1500000</v>
      </c>
      <c r="T349" s="299"/>
      <c r="U349" s="310"/>
    </row>
    <row r="350" spans="1:21" ht="42" customHeight="1">
      <c r="A350" s="5" t="s">
        <v>990</v>
      </c>
      <c r="B350" s="39" t="s">
        <v>1069</v>
      </c>
      <c r="C350" s="39"/>
      <c r="D350" s="39"/>
      <c r="E350" s="61" t="s">
        <v>510</v>
      </c>
      <c r="F350" s="107" t="s">
        <v>204</v>
      </c>
      <c r="G350" s="125" t="s">
        <v>511</v>
      </c>
      <c r="H350" s="126">
        <v>428571.43</v>
      </c>
      <c r="I350" s="126">
        <v>428571.43</v>
      </c>
      <c r="J350" s="126">
        <v>428571.43</v>
      </c>
      <c r="K350" s="126">
        <v>428571.43</v>
      </c>
      <c r="L350" s="126">
        <f t="shared" si="64"/>
        <v>1714285.72</v>
      </c>
      <c r="M350" s="126">
        <v>3125</v>
      </c>
      <c r="N350" s="126">
        <v>0</v>
      </c>
      <c r="O350" s="126">
        <f t="shared" si="71"/>
        <v>1711160.72</v>
      </c>
      <c r="P350" s="126"/>
      <c r="Q350" s="107">
        <v>3003125</v>
      </c>
      <c r="R350" s="107">
        <v>3125</v>
      </c>
      <c r="S350" s="107">
        <f t="shared" si="72"/>
        <v>3000000</v>
      </c>
      <c r="T350" s="299"/>
      <c r="U350" s="310"/>
    </row>
    <row r="351" spans="1:21" ht="39" customHeight="1">
      <c r="A351" s="5" t="s">
        <v>981</v>
      </c>
      <c r="B351" s="39" t="s">
        <v>1070</v>
      </c>
      <c r="C351" s="39"/>
      <c r="D351" s="39"/>
      <c r="E351" s="61" t="s">
        <v>510</v>
      </c>
      <c r="F351" s="107" t="s">
        <v>204</v>
      </c>
      <c r="G351" s="125" t="s">
        <v>511</v>
      </c>
      <c r="H351" s="126">
        <v>285714.29</v>
      </c>
      <c r="I351" s="126">
        <v>285714.29</v>
      </c>
      <c r="J351" s="126">
        <v>285714.29</v>
      </c>
      <c r="K351" s="126">
        <v>285714.29</v>
      </c>
      <c r="L351" s="126">
        <f t="shared" si="64"/>
        <v>1142857.16</v>
      </c>
      <c r="M351" s="126">
        <v>3125</v>
      </c>
      <c r="N351" s="126">
        <v>0</v>
      </c>
      <c r="O351" s="126">
        <f t="shared" si="71"/>
        <v>1139732.16</v>
      </c>
      <c r="P351" s="126"/>
      <c r="Q351" s="107">
        <v>2003125</v>
      </c>
      <c r="R351" s="107">
        <v>3125</v>
      </c>
      <c r="S351" s="107">
        <f t="shared" si="72"/>
        <v>2000000</v>
      </c>
      <c r="T351" s="299"/>
      <c r="U351" s="310"/>
    </row>
    <row r="352" spans="1:21" ht="45" customHeight="1">
      <c r="A352" s="5" t="s">
        <v>980</v>
      </c>
      <c r="B352" s="39" t="s">
        <v>1071</v>
      </c>
      <c r="C352" s="39"/>
      <c r="D352" s="39"/>
      <c r="E352" s="61" t="s">
        <v>510</v>
      </c>
      <c r="F352" s="107" t="s">
        <v>204</v>
      </c>
      <c r="G352" s="125" t="s">
        <v>511</v>
      </c>
      <c r="H352" s="126">
        <v>928571.43</v>
      </c>
      <c r="I352" s="126">
        <v>928571.43</v>
      </c>
      <c r="J352" s="126">
        <v>928571.43</v>
      </c>
      <c r="K352" s="126">
        <v>928571.43</v>
      </c>
      <c r="L352" s="126">
        <f t="shared" si="64"/>
        <v>3714285.72</v>
      </c>
      <c r="M352" s="126">
        <v>3125</v>
      </c>
      <c r="N352" s="126">
        <v>0</v>
      </c>
      <c r="O352" s="126">
        <f t="shared" si="71"/>
        <v>3711160.72</v>
      </c>
      <c r="P352" s="126"/>
      <c r="Q352" s="107">
        <v>6503125</v>
      </c>
      <c r="R352" s="107">
        <v>3125</v>
      </c>
      <c r="S352" s="107">
        <f t="shared" si="72"/>
        <v>6500000</v>
      </c>
      <c r="T352" s="299"/>
      <c r="U352" s="310"/>
    </row>
    <row r="353" spans="1:21" ht="66">
      <c r="A353" s="5" t="s">
        <v>979</v>
      </c>
      <c r="B353" s="39" t="s">
        <v>1072</v>
      </c>
      <c r="C353" s="39"/>
      <c r="D353" s="39"/>
      <c r="E353" s="61" t="s">
        <v>510</v>
      </c>
      <c r="F353" s="107" t="s">
        <v>204</v>
      </c>
      <c r="G353" s="125" t="s">
        <v>511</v>
      </c>
      <c r="H353" s="126">
        <v>607142.86</v>
      </c>
      <c r="I353" s="126">
        <v>607142.86</v>
      </c>
      <c r="J353" s="126">
        <v>607142.86</v>
      </c>
      <c r="K353" s="126">
        <v>607142.86</v>
      </c>
      <c r="L353" s="126">
        <f t="shared" si="64"/>
        <v>2428571.44</v>
      </c>
      <c r="M353" s="126">
        <v>3125</v>
      </c>
      <c r="N353" s="126">
        <v>0</v>
      </c>
      <c r="O353" s="126">
        <f t="shared" si="71"/>
        <v>2425446.44</v>
      </c>
      <c r="P353" s="126"/>
      <c r="Q353" s="107">
        <v>4253125</v>
      </c>
      <c r="R353" s="107">
        <v>3125</v>
      </c>
      <c r="S353" s="107">
        <f t="shared" si="72"/>
        <v>4250000</v>
      </c>
      <c r="T353" s="299"/>
      <c r="U353" s="310"/>
    </row>
    <row r="354" spans="1:21" ht="57.75">
      <c r="A354" s="5" t="s">
        <v>991</v>
      </c>
      <c r="B354" s="39" t="s">
        <v>1073</v>
      </c>
      <c r="C354" s="39"/>
      <c r="D354" s="39"/>
      <c r="E354" s="61" t="s">
        <v>510</v>
      </c>
      <c r="F354" s="107" t="s">
        <v>204</v>
      </c>
      <c r="G354" s="125" t="s">
        <v>511</v>
      </c>
      <c r="H354" s="126">
        <v>228571.43</v>
      </c>
      <c r="I354" s="126">
        <v>228571.43</v>
      </c>
      <c r="J354" s="126">
        <v>228571.43</v>
      </c>
      <c r="K354" s="126">
        <v>228571.43</v>
      </c>
      <c r="L354" s="126">
        <f t="shared" si="64"/>
        <v>914285.72</v>
      </c>
      <c r="M354" s="126">
        <v>3125</v>
      </c>
      <c r="N354" s="126">
        <v>0</v>
      </c>
      <c r="O354" s="126">
        <f t="shared" si="71"/>
        <v>911160.72</v>
      </c>
      <c r="P354" s="126"/>
      <c r="Q354" s="107">
        <v>1603125</v>
      </c>
      <c r="R354" s="107">
        <v>3125</v>
      </c>
      <c r="S354" s="107">
        <f t="shared" si="72"/>
        <v>1600000</v>
      </c>
      <c r="T354" s="299"/>
      <c r="U354" s="310"/>
    </row>
    <row r="355" spans="1:21" ht="49.5">
      <c r="A355" s="5" t="s">
        <v>992</v>
      </c>
      <c r="B355" s="39" t="s">
        <v>1074</v>
      </c>
      <c r="C355" s="39"/>
      <c r="D355" s="39"/>
      <c r="E355" s="61" t="s">
        <v>510</v>
      </c>
      <c r="F355" s="107" t="s">
        <v>204</v>
      </c>
      <c r="G355" s="125" t="s">
        <v>511</v>
      </c>
      <c r="H355" s="126">
        <v>421428.57</v>
      </c>
      <c r="I355" s="126">
        <v>421428.57</v>
      </c>
      <c r="J355" s="126">
        <v>421428.57</v>
      </c>
      <c r="K355" s="126">
        <v>421428.57</v>
      </c>
      <c r="L355" s="126">
        <f t="shared" si="64"/>
        <v>1685714.28</v>
      </c>
      <c r="M355" s="126">
        <v>3125</v>
      </c>
      <c r="N355" s="126">
        <v>0</v>
      </c>
      <c r="O355" s="126">
        <f t="shared" si="71"/>
        <v>1682589.28</v>
      </c>
      <c r="P355" s="126"/>
      <c r="Q355" s="107">
        <v>2953125</v>
      </c>
      <c r="R355" s="107">
        <v>3125</v>
      </c>
      <c r="S355" s="107">
        <f t="shared" si="72"/>
        <v>2950000</v>
      </c>
      <c r="T355" s="299"/>
      <c r="U355" s="310"/>
    </row>
    <row r="356" spans="1:21" ht="156.75">
      <c r="A356" s="5" t="s">
        <v>993</v>
      </c>
      <c r="B356" s="39" t="s">
        <v>1075</v>
      </c>
      <c r="C356" s="39"/>
      <c r="D356" s="39"/>
      <c r="E356" s="61" t="s">
        <v>510</v>
      </c>
      <c r="F356" s="107" t="s">
        <v>204</v>
      </c>
      <c r="G356" s="125" t="s">
        <v>994</v>
      </c>
      <c r="H356" s="126">
        <v>591428.57</v>
      </c>
      <c r="I356" s="126">
        <v>591428.57</v>
      </c>
      <c r="J356" s="126">
        <v>591428.57</v>
      </c>
      <c r="K356" s="126">
        <v>591428.57</v>
      </c>
      <c r="L356" s="126">
        <f t="shared" si="64"/>
        <v>2365714.28</v>
      </c>
      <c r="M356" s="126">
        <v>3125</v>
      </c>
      <c r="N356" s="126">
        <v>0</v>
      </c>
      <c r="O356" s="126">
        <f t="shared" si="71"/>
        <v>2362589.28</v>
      </c>
      <c r="P356" s="126"/>
      <c r="Q356" s="107">
        <v>4143125</v>
      </c>
      <c r="R356" s="107">
        <v>3125</v>
      </c>
      <c r="S356" s="107">
        <f t="shared" si="72"/>
        <v>4140000</v>
      </c>
      <c r="T356" s="300"/>
      <c r="U356" s="311"/>
    </row>
    <row r="357" spans="1:24" s="228" customFormat="1" ht="45.75" customHeight="1">
      <c r="A357" s="208" t="s">
        <v>904</v>
      </c>
      <c r="B357" s="215" t="s">
        <v>1097</v>
      </c>
      <c r="C357" s="215"/>
      <c r="D357" s="215"/>
      <c r="E357" s="217"/>
      <c r="F357" s="213"/>
      <c r="G357" s="235" t="s">
        <v>841</v>
      </c>
      <c r="H357" s="213">
        <v>1214000</v>
      </c>
      <c r="I357" s="213">
        <v>3568000</v>
      </c>
      <c r="J357" s="213">
        <v>3727000</v>
      </c>
      <c r="K357" s="213">
        <v>1690000</v>
      </c>
      <c r="L357" s="213">
        <f t="shared" si="64"/>
        <v>10199000</v>
      </c>
      <c r="M357" s="213">
        <v>5562000</v>
      </c>
      <c r="N357" s="213">
        <v>400000</v>
      </c>
      <c r="O357" s="213">
        <f>L357-M357-N357</f>
        <v>4237000</v>
      </c>
      <c r="P357" s="213"/>
      <c r="Q357" s="213"/>
      <c r="R357" s="213"/>
      <c r="S357" s="213"/>
      <c r="T357" s="213"/>
      <c r="U357" s="218"/>
      <c r="V357" s="248"/>
      <c r="W357" s="248"/>
      <c r="X357" s="248"/>
    </row>
    <row r="358" spans="1:21" ht="66.75" customHeight="1">
      <c r="A358" s="6" t="s">
        <v>41</v>
      </c>
      <c r="B358" s="27" t="s">
        <v>514</v>
      </c>
      <c r="C358" s="27"/>
      <c r="D358" s="27"/>
      <c r="E358" s="203" t="s">
        <v>108</v>
      </c>
      <c r="F358" s="172" t="s">
        <v>204</v>
      </c>
      <c r="G358" s="76" t="s">
        <v>270</v>
      </c>
      <c r="H358" s="97">
        <f>SUM(H359:H373)</f>
        <v>800000</v>
      </c>
      <c r="I358" s="97">
        <f aca="true" t="shared" si="73" ref="I358:O358">SUM(I359:I373)</f>
        <v>3100000</v>
      </c>
      <c r="J358" s="97">
        <f t="shared" si="73"/>
        <v>3175000</v>
      </c>
      <c r="K358" s="97">
        <f t="shared" si="73"/>
        <v>3175000</v>
      </c>
      <c r="L358" s="97">
        <f t="shared" si="64"/>
        <v>10250000</v>
      </c>
      <c r="M358" s="97">
        <f t="shared" si="73"/>
        <v>1830000</v>
      </c>
      <c r="N358" s="97">
        <f t="shared" si="73"/>
        <v>0</v>
      </c>
      <c r="O358" s="97">
        <f t="shared" si="73"/>
        <v>8420000</v>
      </c>
      <c r="P358" s="97"/>
      <c r="Q358" s="97">
        <f>SUM(Q359:Q373)</f>
        <v>29050000</v>
      </c>
      <c r="R358" s="97">
        <f>SUM(R359:R373)</f>
        <v>3650000</v>
      </c>
      <c r="S358" s="97">
        <f>SUM(S359:S373)</f>
        <v>25400000</v>
      </c>
      <c r="T358" s="97" t="s">
        <v>66</v>
      </c>
      <c r="U358" s="97"/>
    </row>
    <row r="359" spans="1:21" ht="61.5" customHeight="1">
      <c r="A359" s="5" t="s">
        <v>515</v>
      </c>
      <c r="B359" s="39" t="s">
        <v>1076</v>
      </c>
      <c r="C359" s="39"/>
      <c r="D359" s="39"/>
      <c r="E359" s="61" t="s">
        <v>516</v>
      </c>
      <c r="F359" s="298" t="s">
        <v>516</v>
      </c>
      <c r="G359" s="85" t="s">
        <v>517</v>
      </c>
      <c r="H359" s="102">
        <v>0</v>
      </c>
      <c r="I359" s="102">
        <v>1500000</v>
      </c>
      <c r="J359" s="102">
        <v>0</v>
      </c>
      <c r="K359" s="102">
        <v>0</v>
      </c>
      <c r="L359" s="102">
        <f t="shared" si="64"/>
        <v>1500000</v>
      </c>
      <c r="M359" s="102">
        <v>0</v>
      </c>
      <c r="N359" s="102">
        <v>0</v>
      </c>
      <c r="O359" s="102">
        <v>1500000</v>
      </c>
      <c r="P359" s="102" t="s">
        <v>518</v>
      </c>
      <c r="Q359" s="107">
        <v>1500000</v>
      </c>
      <c r="R359" s="101">
        <v>0</v>
      </c>
      <c r="S359" s="101">
        <v>1500000</v>
      </c>
      <c r="T359" s="107" t="s">
        <v>518</v>
      </c>
      <c r="U359" s="98" t="s">
        <v>519</v>
      </c>
    </row>
    <row r="360" spans="1:21" ht="74.25" customHeight="1">
      <c r="A360" s="5" t="s">
        <v>520</v>
      </c>
      <c r="B360" s="39" t="s">
        <v>1077</v>
      </c>
      <c r="C360" s="39"/>
      <c r="D360" s="39"/>
      <c r="E360" s="61" t="s">
        <v>516</v>
      </c>
      <c r="F360" s="299"/>
      <c r="G360" s="85" t="s">
        <v>816</v>
      </c>
      <c r="H360" s="102">
        <v>0</v>
      </c>
      <c r="I360" s="102">
        <v>0</v>
      </c>
      <c r="J360" s="102">
        <f>Q360/5</f>
        <v>800000</v>
      </c>
      <c r="K360" s="102">
        <f>Q360/5</f>
        <v>800000</v>
      </c>
      <c r="L360" s="102">
        <f t="shared" si="64"/>
        <v>1600000</v>
      </c>
      <c r="M360" s="102">
        <v>0</v>
      </c>
      <c r="N360" s="102">
        <v>0</v>
      </c>
      <c r="O360" s="102">
        <v>1600000</v>
      </c>
      <c r="P360" s="102" t="s">
        <v>518</v>
      </c>
      <c r="Q360" s="107">
        <v>4000000</v>
      </c>
      <c r="R360" s="101">
        <v>0</v>
      </c>
      <c r="S360" s="101">
        <v>4000000</v>
      </c>
      <c r="T360" s="107" t="s">
        <v>518</v>
      </c>
      <c r="U360" s="98" t="s">
        <v>521</v>
      </c>
    </row>
    <row r="361" spans="1:21" ht="41.25" customHeight="1">
      <c r="A361" s="5" t="s">
        <v>522</v>
      </c>
      <c r="B361" s="39" t="s">
        <v>1078</v>
      </c>
      <c r="C361" s="39"/>
      <c r="D361" s="39"/>
      <c r="E361" s="61" t="s">
        <v>516</v>
      </c>
      <c r="F361" s="299"/>
      <c r="G361" s="85" t="s">
        <v>523</v>
      </c>
      <c r="H361" s="102">
        <v>0</v>
      </c>
      <c r="I361" s="102">
        <v>0</v>
      </c>
      <c r="J361" s="102">
        <v>0</v>
      </c>
      <c r="K361" s="102">
        <v>0</v>
      </c>
      <c r="L361" s="102">
        <f t="shared" si="64"/>
        <v>0</v>
      </c>
      <c r="M361" s="102">
        <v>0</v>
      </c>
      <c r="N361" s="102">
        <v>0</v>
      </c>
      <c r="O361" s="102">
        <v>0</v>
      </c>
      <c r="P361" s="102"/>
      <c r="Q361" s="107">
        <v>500000</v>
      </c>
      <c r="R361" s="101">
        <v>0</v>
      </c>
      <c r="S361" s="101">
        <v>500000</v>
      </c>
      <c r="T361" s="107" t="s">
        <v>518</v>
      </c>
      <c r="U361" s="98" t="s">
        <v>524</v>
      </c>
    </row>
    <row r="362" spans="1:21" ht="40.5" customHeight="1">
      <c r="A362" s="5" t="s">
        <v>525</v>
      </c>
      <c r="B362" s="39" t="s">
        <v>1079</v>
      </c>
      <c r="C362" s="39"/>
      <c r="D362" s="39"/>
      <c r="E362" s="61" t="s">
        <v>516</v>
      </c>
      <c r="F362" s="299"/>
      <c r="G362" s="85" t="s">
        <v>526</v>
      </c>
      <c r="H362" s="102">
        <v>0</v>
      </c>
      <c r="I362" s="102">
        <v>0</v>
      </c>
      <c r="J362" s="102">
        <v>1000000</v>
      </c>
      <c r="K362" s="102">
        <v>1000000</v>
      </c>
      <c r="L362" s="102">
        <f t="shared" si="64"/>
        <v>2000000</v>
      </c>
      <c r="M362" s="102">
        <v>0</v>
      </c>
      <c r="N362" s="102">
        <v>0</v>
      </c>
      <c r="O362" s="102">
        <v>2000000</v>
      </c>
      <c r="P362" s="102" t="s">
        <v>518</v>
      </c>
      <c r="Q362" s="107">
        <v>5000000</v>
      </c>
      <c r="R362" s="101">
        <v>0</v>
      </c>
      <c r="S362" s="101">
        <v>5000000</v>
      </c>
      <c r="T362" s="107" t="s">
        <v>518</v>
      </c>
      <c r="U362" s="98" t="s">
        <v>521</v>
      </c>
    </row>
    <row r="363" spans="1:21" ht="68.25" customHeight="1">
      <c r="A363" s="5" t="s">
        <v>527</v>
      </c>
      <c r="B363" s="39" t="s">
        <v>1080</v>
      </c>
      <c r="C363" s="39"/>
      <c r="D363" s="39"/>
      <c r="E363" s="61" t="s">
        <v>516</v>
      </c>
      <c r="F363" s="299"/>
      <c r="G363" s="85" t="s">
        <v>528</v>
      </c>
      <c r="H363" s="102">
        <v>500000</v>
      </c>
      <c r="I363" s="102">
        <v>0</v>
      </c>
      <c r="J363" s="102">
        <v>0</v>
      </c>
      <c r="K363" s="102">
        <v>0</v>
      </c>
      <c r="L363" s="102">
        <f t="shared" si="64"/>
        <v>500000</v>
      </c>
      <c r="M363" s="102">
        <v>0</v>
      </c>
      <c r="N363" s="102">
        <v>0</v>
      </c>
      <c r="O363" s="102">
        <v>500000</v>
      </c>
      <c r="P363" s="102" t="s">
        <v>518</v>
      </c>
      <c r="Q363" s="107">
        <v>500000</v>
      </c>
      <c r="R363" s="101">
        <v>0</v>
      </c>
      <c r="S363" s="101">
        <v>500000</v>
      </c>
      <c r="T363" s="107" t="s">
        <v>518</v>
      </c>
      <c r="U363" s="98" t="s">
        <v>529</v>
      </c>
    </row>
    <row r="364" spans="1:21" ht="236.25" customHeight="1">
      <c r="A364" s="5" t="s">
        <v>530</v>
      </c>
      <c r="B364" s="39" t="s">
        <v>1081</v>
      </c>
      <c r="C364" s="39"/>
      <c r="D364" s="39"/>
      <c r="E364" s="61" t="s">
        <v>516</v>
      </c>
      <c r="F364" s="299"/>
      <c r="G364" s="85" t="s">
        <v>1091</v>
      </c>
      <c r="H364" s="102">
        <v>0</v>
      </c>
      <c r="I364" s="102">
        <v>0</v>
      </c>
      <c r="J364" s="102">
        <f>Q364/3</f>
        <v>500000</v>
      </c>
      <c r="K364" s="102">
        <f>Q364/3</f>
        <v>500000</v>
      </c>
      <c r="L364" s="102">
        <f t="shared" si="64"/>
        <v>1000000</v>
      </c>
      <c r="M364" s="102">
        <v>0</v>
      </c>
      <c r="N364" s="102">
        <v>0</v>
      </c>
      <c r="O364" s="102">
        <v>1000000</v>
      </c>
      <c r="P364" s="102" t="s">
        <v>518</v>
      </c>
      <c r="Q364" s="107">
        <v>1500000</v>
      </c>
      <c r="R364" s="101">
        <v>0</v>
      </c>
      <c r="S364" s="101">
        <v>1500000</v>
      </c>
      <c r="T364" s="107" t="s">
        <v>518</v>
      </c>
      <c r="U364" s="98" t="s">
        <v>531</v>
      </c>
    </row>
    <row r="365" spans="1:21" ht="90.75">
      <c r="A365" s="5" t="s">
        <v>532</v>
      </c>
      <c r="B365" s="39" t="s">
        <v>1082</v>
      </c>
      <c r="C365" s="39"/>
      <c r="D365" s="39"/>
      <c r="E365" s="61" t="s">
        <v>516</v>
      </c>
      <c r="F365" s="299"/>
      <c r="G365" s="85" t="s">
        <v>1092</v>
      </c>
      <c r="H365" s="98">
        <v>0</v>
      </c>
      <c r="I365" s="98">
        <v>0</v>
      </c>
      <c r="J365" s="98">
        <v>0</v>
      </c>
      <c r="K365" s="98">
        <v>0</v>
      </c>
      <c r="L365" s="98">
        <f t="shared" si="64"/>
        <v>0</v>
      </c>
      <c r="M365" s="98">
        <v>0</v>
      </c>
      <c r="N365" s="98">
        <v>0</v>
      </c>
      <c r="O365" s="98">
        <v>0</v>
      </c>
      <c r="P365" s="98"/>
      <c r="Q365" s="107">
        <v>1700000</v>
      </c>
      <c r="R365" s="101">
        <v>0</v>
      </c>
      <c r="S365" s="101">
        <v>1700000</v>
      </c>
      <c r="T365" s="107" t="s">
        <v>518</v>
      </c>
      <c r="U365" s="98" t="s">
        <v>533</v>
      </c>
    </row>
    <row r="366" spans="1:21" ht="198">
      <c r="A366" s="5" t="s">
        <v>534</v>
      </c>
      <c r="B366" s="39" t="s">
        <v>1083</v>
      </c>
      <c r="C366" s="39"/>
      <c r="D366" s="39"/>
      <c r="E366" s="61" t="s">
        <v>516</v>
      </c>
      <c r="F366" s="299"/>
      <c r="G366" s="85" t="s">
        <v>535</v>
      </c>
      <c r="H366" s="98">
        <v>0</v>
      </c>
      <c r="I366" s="98">
        <v>0</v>
      </c>
      <c r="J366" s="98">
        <v>0</v>
      </c>
      <c r="K366" s="98">
        <v>0</v>
      </c>
      <c r="L366" s="98">
        <f t="shared" si="64"/>
        <v>0</v>
      </c>
      <c r="M366" s="98">
        <v>0</v>
      </c>
      <c r="N366" s="98">
        <v>0</v>
      </c>
      <c r="O366" s="98">
        <v>0</v>
      </c>
      <c r="P366" s="98"/>
      <c r="Q366" s="107">
        <v>2500000</v>
      </c>
      <c r="R366" s="101">
        <v>0</v>
      </c>
      <c r="S366" s="101">
        <v>2500000</v>
      </c>
      <c r="T366" s="107" t="s">
        <v>518</v>
      </c>
      <c r="U366" s="98" t="s">
        <v>524</v>
      </c>
    </row>
    <row r="367" spans="1:21" ht="170.25" customHeight="1">
      <c r="A367" s="5" t="s">
        <v>536</v>
      </c>
      <c r="B367" s="39" t="s">
        <v>1084</v>
      </c>
      <c r="C367" s="39"/>
      <c r="D367" s="39"/>
      <c r="E367" s="61" t="s">
        <v>516</v>
      </c>
      <c r="F367" s="299"/>
      <c r="G367" s="85" t="s">
        <v>537</v>
      </c>
      <c r="H367" s="98">
        <v>0</v>
      </c>
      <c r="I367" s="98">
        <v>0</v>
      </c>
      <c r="J367" s="98">
        <v>0</v>
      </c>
      <c r="K367" s="98">
        <v>0</v>
      </c>
      <c r="L367" s="98">
        <f t="shared" si="64"/>
        <v>0</v>
      </c>
      <c r="M367" s="98">
        <v>0</v>
      </c>
      <c r="N367" s="98">
        <v>0</v>
      </c>
      <c r="O367" s="98">
        <v>0</v>
      </c>
      <c r="P367" s="98"/>
      <c r="Q367" s="107">
        <v>5000000</v>
      </c>
      <c r="R367" s="101">
        <v>0</v>
      </c>
      <c r="S367" s="101">
        <v>5000000</v>
      </c>
      <c r="T367" s="107" t="s">
        <v>407</v>
      </c>
      <c r="U367" s="98" t="s">
        <v>524</v>
      </c>
    </row>
    <row r="368" spans="1:21" ht="50.25" customHeight="1">
      <c r="A368" s="5" t="s">
        <v>538</v>
      </c>
      <c r="B368" s="39" t="s">
        <v>1085</v>
      </c>
      <c r="C368" s="39"/>
      <c r="D368" s="39"/>
      <c r="E368" s="61" t="s">
        <v>516</v>
      </c>
      <c r="F368" s="299"/>
      <c r="G368" s="85" t="s">
        <v>539</v>
      </c>
      <c r="H368" s="98">
        <v>300000</v>
      </c>
      <c r="I368" s="98">
        <v>300000</v>
      </c>
      <c r="J368" s="98">
        <v>0</v>
      </c>
      <c r="K368" s="98">
        <v>0</v>
      </c>
      <c r="L368" s="98">
        <f t="shared" si="64"/>
        <v>600000</v>
      </c>
      <c r="M368" s="98">
        <v>0</v>
      </c>
      <c r="N368" s="98">
        <v>0</v>
      </c>
      <c r="O368" s="98">
        <v>600000</v>
      </c>
      <c r="P368" s="98" t="s">
        <v>540</v>
      </c>
      <c r="Q368" s="107">
        <v>600000</v>
      </c>
      <c r="R368" s="101">
        <v>0</v>
      </c>
      <c r="S368" s="101">
        <v>600000</v>
      </c>
      <c r="T368" s="107" t="s">
        <v>540</v>
      </c>
      <c r="U368" s="98" t="s">
        <v>541</v>
      </c>
    </row>
    <row r="369" spans="1:21" ht="45" customHeight="1">
      <c r="A369" s="5" t="s">
        <v>542</v>
      </c>
      <c r="B369" s="39" t="s">
        <v>1086</v>
      </c>
      <c r="C369" s="39"/>
      <c r="D369" s="39"/>
      <c r="E369" s="61" t="s">
        <v>516</v>
      </c>
      <c r="F369" s="299"/>
      <c r="G369" s="85" t="s">
        <v>543</v>
      </c>
      <c r="H369" s="98">
        <v>0</v>
      </c>
      <c r="I369" s="98">
        <v>0</v>
      </c>
      <c r="J369" s="98">
        <v>0</v>
      </c>
      <c r="K369" s="98">
        <v>0</v>
      </c>
      <c r="L369" s="98">
        <f t="shared" si="64"/>
        <v>0</v>
      </c>
      <c r="M369" s="98">
        <v>0</v>
      </c>
      <c r="N369" s="98">
        <v>0</v>
      </c>
      <c r="O369" s="98">
        <v>0</v>
      </c>
      <c r="P369" s="98"/>
      <c r="Q369" s="107">
        <v>600000</v>
      </c>
      <c r="R369" s="101">
        <v>0</v>
      </c>
      <c r="S369" s="101">
        <v>600000</v>
      </c>
      <c r="T369" s="107" t="s">
        <v>518</v>
      </c>
      <c r="U369" s="98" t="s">
        <v>533</v>
      </c>
    </row>
    <row r="370" spans="1:21" ht="48.75" customHeight="1">
      <c r="A370" s="5" t="s">
        <v>544</v>
      </c>
      <c r="B370" s="39" t="s">
        <v>1087</v>
      </c>
      <c r="C370" s="39"/>
      <c r="D370" s="39"/>
      <c r="E370" s="61" t="s">
        <v>516</v>
      </c>
      <c r="F370" s="299"/>
      <c r="G370" s="85" t="s">
        <v>545</v>
      </c>
      <c r="H370" s="98">
        <v>0</v>
      </c>
      <c r="I370" s="98">
        <v>1000000</v>
      </c>
      <c r="J370" s="98">
        <v>800000</v>
      </c>
      <c r="K370" s="98">
        <v>800000</v>
      </c>
      <c r="L370" s="98">
        <f t="shared" si="64"/>
        <v>2600000</v>
      </c>
      <c r="M370" s="98">
        <v>1830000</v>
      </c>
      <c r="N370" s="98">
        <v>0</v>
      </c>
      <c r="O370" s="98">
        <v>770000</v>
      </c>
      <c r="P370" s="98" t="s">
        <v>546</v>
      </c>
      <c r="Q370" s="107">
        <v>5000000</v>
      </c>
      <c r="R370" s="101">
        <v>3650000</v>
      </c>
      <c r="S370" s="101">
        <v>1350000</v>
      </c>
      <c r="T370" s="107" t="s">
        <v>547</v>
      </c>
      <c r="U370" s="98" t="s">
        <v>548</v>
      </c>
    </row>
    <row r="371" spans="1:21" ht="69" customHeight="1">
      <c r="A371" s="5" t="s">
        <v>549</v>
      </c>
      <c r="B371" s="39" t="s">
        <v>1088</v>
      </c>
      <c r="C371" s="39"/>
      <c r="D371" s="39"/>
      <c r="E371" s="61" t="s">
        <v>516</v>
      </c>
      <c r="F371" s="299"/>
      <c r="G371" s="85" t="s">
        <v>550</v>
      </c>
      <c r="H371" s="98">
        <v>0</v>
      </c>
      <c r="I371" s="98">
        <v>300000</v>
      </c>
      <c r="J371" s="98">
        <v>0</v>
      </c>
      <c r="K371" s="98">
        <v>0</v>
      </c>
      <c r="L371" s="98">
        <f t="shared" si="64"/>
        <v>300000</v>
      </c>
      <c r="M371" s="98">
        <v>0</v>
      </c>
      <c r="N371" s="98">
        <v>0</v>
      </c>
      <c r="O371" s="98">
        <v>300000</v>
      </c>
      <c r="P371" s="98" t="s">
        <v>518</v>
      </c>
      <c r="Q371" s="107">
        <v>300000</v>
      </c>
      <c r="R371" s="101">
        <v>0</v>
      </c>
      <c r="S371" s="101">
        <v>300000</v>
      </c>
      <c r="T371" s="107" t="s">
        <v>518</v>
      </c>
      <c r="U371" s="98" t="s">
        <v>551</v>
      </c>
    </row>
    <row r="372" spans="1:21" ht="55.5" customHeight="1">
      <c r="A372" s="5" t="s">
        <v>552</v>
      </c>
      <c r="B372" s="39" t="s">
        <v>1089</v>
      </c>
      <c r="C372" s="39"/>
      <c r="D372" s="39"/>
      <c r="E372" s="61" t="s">
        <v>516</v>
      </c>
      <c r="F372" s="299"/>
      <c r="G372" s="85" t="s">
        <v>553</v>
      </c>
      <c r="H372" s="98">
        <v>0</v>
      </c>
      <c r="I372" s="98">
        <v>0</v>
      </c>
      <c r="J372" s="98">
        <f>Q372/2</f>
        <v>75000</v>
      </c>
      <c r="K372" s="98">
        <f>S372/2</f>
        <v>75000</v>
      </c>
      <c r="L372" s="98">
        <f t="shared" si="64"/>
        <v>150000</v>
      </c>
      <c r="M372" s="98">
        <v>0</v>
      </c>
      <c r="N372" s="98">
        <v>0</v>
      </c>
      <c r="O372" s="98">
        <v>150000</v>
      </c>
      <c r="P372" s="98" t="s">
        <v>518</v>
      </c>
      <c r="Q372" s="107">
        <v>150000</v>
      </c>
      <c r="R372" s="101">
        <v>0</v>
      </c>
      <c r="S372" s="101">
        <v>150000</v>
      </c>
      <c r="T372" s="107" t="s">
        <v>518</v>
      </c>
      <c r="U372" s="98" t="s">
        <v>551</v>
      </c>
    </row>
    <row r="373" spans="1:21" ht="78" customHeight="1">
      <c r="A373" s="5" t="s">
        <v>554</v>
      </c>
      <c r="B373" s="39" t="s">
        <v>1090</v>
      </c>
      <c r="C373" s="39"/>
      <c r="D373" s="39"/>
      <c r="E373" s="61" t="s">
        <v>516</v>
      </c>
      <c r="F373" s="300"/>
      <c r="G373" s="85" t="s">
        <v>555</v>
      </c>
      <c r="H373" s="98">
        <v>0</v>
      </c>
      <c r="I373" s="98">
        <v>0</v>
      </c>
      <c r="J373" s="98">
        <v>0</v>
      </c>
      <c r="K373" s="98">
        <v>0</v>
      </c>
      <c r="L373" s="98">
        <f t="shared" si="64"/>
        <v>0</v>
      </c>
      <c r="M373" s="98">
        <v>0</v>
      </c>
      <c r="N373" s="98">
        <v>0</v>
      </c>
      <c r="O373" s="98">
        <v>0</v>
      </c>
      <c r="P373" s="98"/>
      <c r="Q373" s="107">
        <v>200000</v>
      </c>
      <c r="R373" s="101">
        <v>0</v>
      </c>
      <c r="S373" s="101">
        <v>200000</v>
      </c>
      <c r="T373" s="107" t="s">
        <v>518</v>
      </c>
      <c r="U373" s="98" t="s">
        <v>533</v>
      </c>
    </row>
    <row r="374" ht="8.25">
      <c r="U374" s="147"/>
    </row>
    <row r="375" ht="8.25">
      <c r="U375" s="147"/>
    </row>
    <row r="376" ht="8.25">
      <c r="U376" s="147"/>
    </row>
    <row r="377" ht="8.25">
      <c r="U377" s="147"/>
    </row>
    <row r="378" ht="8.25">
      <c r="U378" s="147"/>
    </row>
    <row r="379" ht="8.25">
      <c r="U379" s="147"/>
    </row>
    <row r="380" ht="8.25">
      <c r="U380" s="147"/>
    </row>
    <row r="381" ht="8.25">
      <c r="U381" s="147"/>
    </row>
  </sheetData>
  <sheetProtection/>
  <autoFilter ref="A2:U373"/>
  <mergeCells count="76">
    <mergeCell ref="A224:A227"/>
    <mergeCell ref="U236:U239"/>
    <mergeCell ref="H1:P1"/>
    <mergeCell ref="B224:B227"/>
    <mergeCell ref="C224:C227"/>
    <mergeCell ref="D224:D227"/>
    <mergeCell ref="A221:A223"/>
    <mergeCell ref="D195:D197"/>
    <mergeCell ref="A199:A202"/>
    <mergeCell ref="B199:B202"/>
    <mergeCell ref="D199:D202"/>
    <mergeCell ref="A218:A220"/>
    <mergeCell ref="B218:B220"/>
    <mergeCell ref="B203:B205"/>
    <mergeCell ref="C203:C205"/>
    <mergeCell ref="D203:D205"/>
    <mergeCell ref="A214:A217"/>
    <mergeCell ref="A211:A213"/>
    <mergeCell ref="B211:B213"/>
    <mergeCell ref="B221:B223"/>
    <mergeCell ref="C221:C223"/>
    <mergeCell ref="D221:D223"/>
    <mergeCell ref="A195:A197"/>
    <mergeCell ref="B195:B197"/>
    <mergeCell ref="C195:C197"/>
    <mergeCell ref="C218:C220"/>
    <mergeCell ref="D218:D220"/>
    <mergeCell ref="A203:A205"/>
    <mergeCell ref="A206:A208"/>
    <mergeCell ref="B206:B208"/>
    <mergeCell ref="C206:C208"/>
    <mergeCell ref="D206:D208"/>
    <mergeCell ref="A189:A191"/>
    <mergeCell ref="A187:A188"/>
    <mergeCell ref="B189:B191"/>
    <mergeCell ref="C189:C191"/>
    <mergeCell ref="B187:B188"/>
    <mergeCell ref="C187:C188"/>
    <mergeCell ref="C199:C202"/>
    <mergeCell ref="E172:E175"/>
    <mergeCell ref="F172:F175"/>
    <mergeCell ref="G176:G179"/>
    <mergeCell ref="C172:C175"/>
    <mergeCell ref="D172:D175"/>
    <mergeCell ref="D189:D191"/>
    <mergeCell ref="D187:D188"/>
    <mergeCell ref="G211:G213"/>
    <mergeCell ref="G214:G217"/>
    <mergeCell ref="T341:T356"/>
    <mergeCell ref="A185:A186"/>
    <mergeCell ref="A180:A184"/>
    <mergeCell ref="G180:G184"/>
    <mergeCell ref="B185:B186"/>
    <mergeCell ref="C185:C186"/>
    <mergeCell ref="D185:D186"/>
    <mergeCell ref="B214:B217"/>
    <mergeCell ref="U1:U2"/>
    <mergeCell ref="Q1:T1"/>
    <mergeCell ref="A1:G1"/>
    <mergeCell ref="B180:B184"/>
    <mergeCell ref="C180:C184"/>
    <mergeCell ref="D180:D184"/>
    <mergeCell ref="A176:A179"/>
    <mergeCell ref="B176:B179"/>
    <mergeCell ref="C176:C179"/>
    <mergeCell ref="D176:D179"/>
    <mergeCell ref="F359:F373"/>
    <mergeCell ref="G187:G188"/>
    <mergeCell ref="G203:G205"/>
    <mergeCell ref="G206:G208"/>
    <mergeCell ref="G199:G202"/>
    <mergeCell ref="U341:U356"/>
    <mergeCell ref="G221:G223"/>
    <mergeCell ref="G224:G227"/>
    <mergeCell ref="G195:G197"/>
    <mergeCell ref="G189:G191"/>
  </mergeCells>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Lamija Becarevic</dc:creator>
  <cp:keywords/>
  <dc:description/>
  <cp:lastModifiedBy>Erna Kusturica</cp:lastModifiedBy>
  <cp:lastPrinted>2021-06-25T09:44:32Z</cp:lastPrinted>
  <dcterms:created xsi:type="dcterms:W3CDTF">2020-05-22T08:17:30Z</dcterms:created>
  <dcterms:modified xsi:type="dcterms:W3CDTF">2021-07-01T09:55:15Z</dcterms:modified>
  <cp:category/>
  <cp:version/>
  <cp:contentType/>
  <cp:contentStatus/>
</cp:coreProperties>
</file>